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employees.root.local\pw\EFF\Shared\ees_mgmt\11_PSEG-Program Planning\Applications\2026 Active\Home Comfort\Income Determination Tool\"/>
    </mc:Choice>
  </mc:AlternateContent>
  <xr:revisionPtr revIDLastSave="0" documentId="8_{E302ED1A-02CA-4451-99FD-8010FE820882}" xr6:coauthVersionLast="47" xr6:coauthVersionMax="47" xr10:uidLastSave="{00000000-0000-0000-0000-000000000000}"/>
  <workbookProtection workbookAlgorithmName="SHA-512" workbookHashValue="2Kvz45KL2OjC9vxAf7UwiMXXqUbTq7JKrtWhHCtmenmXE5dhzAk2aAW+MjrJgvO7LJ0NDFHKP/e9m8cZY22cIg==" workbookSaltValue="rAqYPqeR2d3Rs3HoK66uHA==" workbookSpinCount="100000" lockStructure="1"/>
  <bookViews>
    <workbookView xWindow="-120" yWindow="-120" windowWidth="29040" windowHeight="15720" xr2:uid="{2053EA1F-87D9-4960-B8C9-0E4F6176D851}"/>
  </bookViews>
  <sheets>
    <sheet name="Income Determination" sheetId="1" r:id="rId1"/>
    <sheet name="References" sheetId="2" state="veryHidden" r:id="rId2"/>
  </sheets>
  <definedNames>
    <definedName name="_xlnm.Print_Area" localSheetId="0">'Income Determination'!$A$1:$P$83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2" l="1"/>
  <c r="P21" i="2"/>
  <c r="D19" i="2" l="1"/>
  <c r="C19" i="2"/>
  <c r="G19" i="2" l="1"/>
  <c r="E19" i="2" s="1"/>
  <c r="I19" i="2"/>
  <c r="H19" i="2"/>
  <c r="J19" i="2"/>
  <c r="A67" i="1" l="1"/>
  <c r="B34" i="1"/>
  <c r="B33" i="1"/>
  <c r="D43" i="1"/>
  <c r="D44" i="1"/>
  <c r="A36" i="1"/>
  <c r="D54" i="1"/>
  <c r="D63" i="1"/>
  <c r="D24" i="1"/>
  <c r="B32" i="1" s="1"/>
</calcChain>
</file>

<file path=xl/sharedStrings.xml><?xml version="1.0" encoding="utf-8"?>
<sst xmlns="http://schemas.openxmlformats.org/spreadsheetml/2006/main" count="93" uniqueCount="71">
  <si>
    <t>Household Size</t>
  </si>
  <si>
    <t>Annual Income</t>
  </si>
  <si>
    <t>60% AMI</t>
  </si>
  <si>
    <t xml:space="preserve"> 60% SMI</t>
  </si>
  <si>
    <t>80% SMI</t>
  </si>
  <si>
    <t>80% AMI</t>
  </si>
  <si>
    <t>Total Annual Income</t>
  </si>
  <si>
    <t>Income Tier</t>
  </si>
  <si>
    <t>Maximum Income</t>
  </si>
  <si>
    <t>Maximum Income Level</t>
  </si>
  <si>
    <t>Instructions</t>
  </si>
  <si>
    <t>Program Eligibility</t>
  </si>
  <si>
    <t>Income Tier:</t>
  </si>
  <si>
    <t>Space Heating</t>
  </si>
  <si>
    <t>-Rebates are available for Cold Climate Air Source Heat Pumps (ccASHP), Air to Water Heat Pumps (AWHP), and Ground Source Heat Pumps (GSHP)</t>
  </si>
  <si>
    <t>ccASHP &amp; AWHP Eligible Rebates up to:</t>
  </si>
  <si>
    <t>Market Rate</t>
  </si>
  <si>
    <t>GSHP Eligible Rebates up to:</t>
  </si>
  <si>
    <t>ccASHP</t>
  </si>
  <si>
    <t>GSHP</t>
  </si>
  <si>
    <t>Wx</t>
  </si>
  <si>
    <t>Water Heating</t>
  </si>
  <si>
    <t>Building Envelope</t>
  </si>
  <si>
    <t>Building Envelope Eligible Rebates up to:</t>
  </si>
  <si>
    <t>Water Heating Eligible Rebates up to:</t>
  </si>
  <si>
    <t>-If your income tier is either  60% AMI or 60% SMI you may qualify for additional Low-Income Funding from NYSERDA EmPower+ for Building Envelope and Space Heating Improvements</t>
  </si>
  <si>
    <t>-If your income tier is either  80% AMI or 80% SMI you may qualify for additional Moderate-Income Funding from NYSERDA EmPower+ for Building Envelope and Space Heating Improvements</t>
  </si>
  <si>
    <t>https://www.nyserda.ny.gov/All-Programs/EmPower-New-York-Program</t>
  </si>
  <si>
    <t>Low-Income</t>
  </si>
  <si>
    <t>Moderate-Income</t>
  </si>
  <si>
    <t>PSEG</t>
  </si>
  <si>
    <t>NYSERDA</t>
  </si>
  <si>
    <t>DNQ</t>
  </si>
  <si>
    <t>https://www.psegliny.com/en/saveenergyandmoney/homeefficiency/HomeComfort</t>
  </si>
  <si>
    <t>https://www.psegliny.com/saveenergyandmoney/homeefficiency/homeenergyassessment</t>
  </si>
  <si>
    <t>-Rebates are available for ENERGY Star Heat Pump Water Heaters</t>
  </si>
  <si>
    <t xml:space="preserve">     -Low-Income and Moderate-Income Rebates are only available through the PSEG Long Island Home Comfort or Home Performance Application</t>
  </si>
  <si>
    <t>-Rebates are available for Insulation Improvements, Air &amp; Duct Sealing, and Window Replacements*</t>
  </si>
  <si>
    <t>EmPower+ Customer Tier:</t>
  </si>
  <si>
    <t>Version: 1.0</t>
  </si>
  <si>
    <t>To understand if you qualify for Low Income or Moderate Income rebates, please follow the below steps:</t>
  </si>
  <si>
    <t xml:space="preserve">     -This includes Total Income from all applicable household occupants</t>
  </si>
  <si>
    <t xml:space="preserve">     -Household Size represents the total number of people living in the home full time, whether or not they have an income</t>
  </si>
  <si>
    <t xml:space="preserve">     -In the "Income Tier" cell, SMI represents "State Median Income"</t>
  </si>
  <si>
    <t xml:space="preserve">     -In the "Income Tier" cell, AMI represents "Area Median Income"</t>
  </si>
  <si>
    <t>PSEG Long Island Customer Tier:</t>
  </si>
  <si>
    <t xml:space="preserve">     -Visit the PSEG Long Island website for more information on Building Envelope Rebates from PSEG Long Island</t>
  </si>
  <si>
    <t xml:space="preserve">     -Visit the PSEG Long Island website for more information on Space Heating Rebates from PSEG Long Island</t>
  </si>
  <si>
    <t xml:space="preserve">     -*Window Rebates are only available to homes that install or already have a ccASHP, AWHP, or GSHP</t>
  </si>
  <si>
    <t xml:space="preserve">     -Visit the NYSERDA EmPower Program website for more information on available funding from NYSERDA and the HEAR Program:</t>
  </si>
  <si>
    <t>- Please note, customers may also qualify for more additional funding from the Home Electrification Application (HEAR) Program</t>
  </si>
  <si>
    <t>4. Refer to the "Program Eligibility" table, found below, to understand what rebates may be available from PSEG Long Island and additional funding opportunities from NYSERDA for the installation of Space Heating, Building Envelope, and Water Heating measures.</t>
  </si>
  <si>
    <t>1. In the below table, enter "Household Size"</t>
  </si>
  <si>
    <t>2. Enter "Total Annual Income"</t>
  </si>
  <si>
    <t>5. Please note, final income determination made by PSEG Long Island and NYSERDA (as appropriate)*</t>
  </si>
  <si>
    <t>**The PSEG Long Island Income Determination Calculatoris ONLY a Tool to estimate program eligibility. Final rebate amounts will be determined by PSEG Long Island and/or NYSERDA</t>
  </si>
  <si>
    <t>2026 Income Eligibility</t>
  </si>
  <si>
    <t>Income Threshold</t>
  </si>
  <si>
    <t>Low Income</t>
  </si>
  <si>
    <t>Moderate Income</t>
  </si>
  <si>
    <t>New York State Definition</t>
  </si>
  <si>
    <t>All Else</t>
  </si>
  <si>
    <t>At or below 60% of State Median Income or Area Median Income, whichever is higher</t>
  </si>
  <si>
    <t>Enter Data in yellow highlighted fields only</t>
  </si>
  <si>
    <t>80% of Area Median Income</t>
  </si>
  <si>
    <t>PSEG Long Island Territory</t>
  </si>
  <si>
    <t xml:space="preserve">     -The below rebates demonstrate the total $$/Dwelling Rebate caps and not total actual installed equipment rebates:</t>
  </si>
  <si>
    <t xml:space="preserve">     -The below rebates demonstrate the total $$/Dwelling Rebate caps and not total actual installed rebates:</t>
  </si>
  <si>
    <t xml:space="preserve">3. The "Income Tier" will auto-populate with the eligible Income Tier based on the 2026 Annual Income table (see right) </t>
  </si>
  <si>
    <r>
      <t xml:space="preserve">2026 Residential Efficiency Program
</t>
    </r>
    <r>
      <rPr>
        <sz val="18"/>
        <color theme="0"/>
        <rFont val="Arial"/>
        <family val="2"/>
      </rPr>
      <t>PSEG Long Island Income Determination Calculator, Version 1.0</t>
    </r>
  </si>
  <si>
    <t>Effective: 5.7.2026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</si>
</sst>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i/>
      <sz val="11"/>
      <color theme="1"/>
      <name val="Aptos Narrow"/>
      <family val="2"/>
      <scheme val="minor"/>
    </font>
    <font>
      <i/>
      <sz val="11"/>
      <color theme="1"/>
      <name val="Arial Narrow"/>
      <family val="2"/>
    </font>
    <font>
      <sz val="11"/>
      <color theme="1"/>
      <name val="Arial Narrow"/>
      <family val="2"/>
    </font>
    <font>
      <b/>
      <sz val="18"/>
      <color rgb="FFF85208"/>
      <name val="Arial Narrow"/>
      <family val="2"/>
    </font>
    <font>
      <b/>
      <sz val="16"/>
      <color theme="0"/>
      <name val="Arial Narrow"/>
      <family val="2"/>
    </font>
    <font>
      <b/>
      <sz val="12"/>
      <color theme="0"/>
      <name val="Arial Narrow"/>
      <family val="2"/>
    </font>
    <font>
      <b/>
      <sz val="14"/>
      <color theme="0"/>
      <name val="Arial Narrow"/>
      <family val="2"/>
    </font>
    <font>
      <sz val="12"/>
      <color theme="1"/>
      <name val="Arial Narrow"/>
      <family val="2"/>
    </font>
    <font>
      <b/>
      <sz val="14"/>
      <color theme="1"/>
      <name val="Arial Narrow"/>
      <family val="2"/>
    </font>
    <font>
      <b/>
      <sz val="11"/>
      <color theme="1"/>
      <name val="Arial Narrow"/>
      <family val="2"/>
    </font>
    <font>
      <b/>
      <sz val="12"/>
      <color theme="1"/>
      <name val="Arial Narrow"/>
      <family val="2"/>
    </font>
    <font>
      <b/>
      <sz val="16"/>
      <color rgb="FFF85208"/>
      <name val="Arial Narrow"/>
      <family val="2"/>
    </font>
    <font>
      <b/>
      <sz val="14"/>
      <color theme="3"/>
      <name val="Arial Narrow"/>
      <family val="2"/>
    </font>
    <font>
      <i/>
      <sz val="11"/>
      <name val="Arial Narrow"/>
      <family val="2"/>
    </font>
    <font>
      <u/>
      <sz val="11"/>
      <color theme="10"/>
      <name val="Arial Narrow"/>
      <family val="2"/>
    </font>
    <font>
      <i/>
      <sz val="9"/>
      <name val="Arial Narrow"/>
      <family val="2"/>
    </font>
    <font>
      <sz val="22"/>
      <color theme="0"/>
      <name val="Arial Narrow"/>
      <family val="2"/>
    </font>
    <font>
      <b/>
      <sz val="24"/>
      <color theme="0"/>
      <name val="Times New Roman"/>
      <family val="1"/>
    </font>
    <font>
      <b/>
      <sz val="24"/>
      <color theme="0"/>
      <name val="Arial"/>
      <family val="2"/>
    </font>
    <font>
      <sz val="18"/>
      <color theme="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7D685"/>
        <bgColor indexed="64"/>
      </patternFill>
    </fill>
    <fill>
      <patternFill patternType="solid">
        <fgColor rgb="FF142C4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rgb="FFF85208"/>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bottom style="medium">
        <color theme="3"/>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rgb="FFF85208"/>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09">
    <xf numFmtId="0" fontId="0" fillId="0" borderId="0" xfId="0"/>
    <xf numFmtId="6" fontId="0" fillId="0" borderId="0" xfId="0" applyNumberFormat="1"/>
    <xf numFmtId="164" fontId="0" fillId="5" borderId="5" xfId="1" applyNumberFormat="1" applyFont="1" applyFill="1" applyBorder="1"/>
    <xf numFmtId="164" fontId="0" fillId="5" borderId="2" xfId="1" applyNumberFormat="1" applyFont="1" applyFill="1" applyBorder="1"/>
    <xf numFmtId="164" fontId="0" fillId="5" borderId="3" xfId="1" applyNumberFormat="1" applyFont="1" applyFill="1" applyBorder="1"/>
    <xf numFmtId="164" fontId="0" fillId="0" borderId="22" xfId="1" applyNumberFormat="1" applyFont="1" applyBorder="1"/>
    <xf numFmtId="164" fontId="0" fillId="0" borderId="20" xfId="1" applyNumberFormat="1" applyFont="1" applyBorder="1"/>
    <xf numFmtId="164" fontId="0" fillId="0" borderId="1" xfId="1" applyNumberFormat="1" applyFont="1" applyBorder="1"/>
    <xf numFmtId="0" fontId="2" fillId="2" borderId="1" xfId="0" applyFont="1" applyFill="1" applyBorder="1"/>
    <xf numFmtId="0" fontId="2" fillId="3" borderId="16" xfId="0" applyFont="1" applyFill="1" applyBorder="1"/>
    <xf numFmtId="0" fontId="2" fillId="4" borderId="1" xfId="0" applyFont="1" applyFill="1" applyBorder="1"/>
    <xf numFmtId="0" fontId="2" fillId="5" borderId="17" xfId="0" applyFont="1" applyFill="1" applyBorder="1"/>
    <xf numFmtId="0" fontId="2" fillId="6" borderId="26" xfId="0" applyFont="1" applyFill="1" applyBorder="1"/>
    <xf numFmtId="0" fontId="2" fillId="6" borderId="27" xfId="0" applyFont="1" applyFill="1" applyBorder="1"/>
    <xf numFmtId="0" fontId="2" fillId="6" borderId="28" xfId="0" applyFont="1" applyFill="1" applyBorder="1"/>
    <xf numFmtId="0" fontId="0" fillId="0" borderId="23" xfId="0" applyBorder="1"/>
    <xf numFmtId="164" fontId="0" fillId="0" borderId="24" xfId="1" applyNumberFormat="1" applyFont="1" applyBorder="1"/>
    <xf numFmtId="0" fontId="0" fillId="7" borderId="23" xfId="0" applyFill="1" applyBorder="1"/>
    <xf numFmtId="164" fontId="0" fillId="7" borderId="24" xfId="1" applyNumberFormat="1" applyFont="1" applyFill="1" applyBorder="1"/>
    <xf numFmtId="0" fontId="0" fillId="7" borderId="25" xfId="0" applyFill="1" applyBorder="1"/>
    <xf numFmtId="0" fontId="0" fillId="2" borderId="23" xfId="0" applyFill="1" applyBorder="1"/>
    <xf numFmtId="0" fontId="0" fillId="3" borderId="32" xfId="0" applyFill="1" applyBorder="1"/>
    <xf numFmtId="0" fontId="0" fillId="4" borderId="23" xfId="0" applyFill="1" applyBorder="1"/>
    <xf numFmtId="0" fontId="0" fillId="5" borderId="32" xfId="0" applyFill="1" applyBorder="1"/>
    <xf numFmtId="0" fontId="0" fillId="6" borderId="26" xfId="0" applyFill="1" applyBorder="1"/>
    <xf numFmtId="164" fontId="0" fillId="2" borderId="24" xfId="1" applyNumberFormat="1" applyFont="1" applyFill="1" applyBorder="1"/>
    <xf numFmtId="164" fontId="0" fillId="2" borderId="25" xfId="1" applyNumberFormat="1" applyFont="1" applyFill="1" applyBorder="1"/>
    <xf numFmtId="164" fontId="4" fillId="3" borderId="33" xfId="1" applyNumberFormat="1" applyFont="1" applyFill="1" applyBorder="1"/>
    <xf numFmtId="164" fontId="4" fillId="3" borderId="34" xfId="1" applyNumberFormat="1" applyFont="1" applyFill="1" applyBorder="1"/>
    <xf numFmtId="164" fontId="0" fillId="4" borderId="24" xfId="1" applyNumberFormat="1" applyFont="1" applyFill="1" applyBorder="1"/>
    <xf numFmtId="164" fontId="0" fillId="4" borderId="25" xfId="1" applyNumberFormat="1" applyFont="1" applyFill="1" applyBorder="1"/>
    <xf numFmtId="164" fontId="0" fillId="5" borderId="33" xfId="1" applyNumberFormat="1" applyFont="1" applyFill="1" applyBorder="1"/>
    <xf numFmtId="164" fontId="0" fillId="5" borderId="34" xfId="1" applyNumberFormat="1" applyFont="1" applyFill="1" applyBorder="1"/>
    <xf numFmtId="164" fontId="0" fillId="0" borderId="25" xfId="1" applyNumberFormat="1" applyFont="1" applyBorder="1"/>
    <xf numFmtId="0" fontId="2" fillId="6" borderId="0" xfId="0" applyFont="1" applyFill="1"/>
    <xf numFmtId="0" fontId="0" fillId="0" borderId="0" xfId="0" applyProtection="1">
      <protection hidden="1"/>
    </xf>
    <xf numFmtId="0" fontId="0" fillId="0" borderId="29" xfId="0" applyBorder="1" applyProtection="1">
      <protection hidden="1"/>
    </xf>
    <xf numFmtId="0" fontId="5" fillId="0" borderId="0" xfId="0" quotePrefix="1" applyFont="1" applyProtection="1">
      <protection hidden="1"/>
    </xf>
    <xf numFmtId="0" fontId="0" fillId="0" borderId="35" xfId="0" applyBorder="1" applyProtection="1">
      <protection hidden="1"/>
    </xf>
    <xf numFmtId="0" fontId="6" fillId="0" borderId="0" xfId="0" quotePrefix="1" applyFont="1" applyProtection="1">
      <protection hidden="1"/>
    </xf>
    <xf numFmtId="0" fontId="7" fillId="0" borderId="0" xfId="0" applyFont="1" applyProtection="1">
      <protection hidden="1"/>
    </xf>
    <xf numFmtId="0" fontId="6" fillId="0" borderId="0" xfId="0" quotePrefix="1" applyFont="1" applyAlignment="1" applyProtection="1">
      <alignment horizontal="left"/>
      <protection hidden="1"/>
    </xf>
    <xf numFmtId="0" fontId="8" fillId="0" borderId="29" xfId="0" applyFont="1" applyBorder="1" applyProtection="1">
      <protection hidden="1"/>
    </xf>
    <xf numFmtId="0" fontId="9" fillId="8" borderId="21" xfId="0" applyFont="1" applyFill="1" applyBorder="1" applyAlignment="1" applyProtection="1">
      <alignment horizontal="right"/>
      <protection hidden="1"/>
    </xf>
    <xf numFmtId="0" fontId="10" fillId="8" borderId="1" xfId="0" applyFont="1" applyFill="1" applyBorder="1" applyAlignment="1" applyProtection="1">
      <alignment horizontal="right"/>
      <protection hidden="1"/>
    </xf>
    <xf numFmtId="0" fontId="11" fillId="8" borderId="4" xfId="0" applyFont="1" applyFill="1" applyBorder="1" applyProtection="1">
      <protection hidden="1"/>
    </xf>
    <xf numFmtId="0" fontId="11" fillId="8" borderId="9" xfId="0" applyFont="1" applyFill="1" applyBorder="1" applyProtection="1">
      <protection hidden="1"/>
    </xf>
    <xf numFmtId="0" fontId="11" fillId="8" borderId="13" xfId="0" applyFont="1" applyFill="1" applyBorder="1" applyProtection="1">
      <protection hidden="1"/>
    </xf>
    <xf numFmtId="0" fontId="12" fillId="7" borderId="30" xfId="0" applyFont="1" applyFill="1" applyBorder="1" applyAlignment="1" applyProtection="1">
      <alignment horizontal="center"/>
      <protection locked="0"/>
    </xf>
    <xf numFmtId="164" fontId="12" fillId="7" borderId="11" xfId="1" applyNumberFormat="1" applyFont="1" applyFill="1" applyBorder="1" applyProtection="1">
      <protection locked="0"/>
    </xf>
    <xf numFmtId="0" fontId="12" fillId="0" borderId="31" xfId="0" applyFont="1" applyBorder="1" applyAlignment="1" applyProtection="1">
      <alignment horizontal="right"/>
      <protection hidden="1"/>
    </xf>
    <xf numFmtId="0" fontId="13" fillId="0" borderId="1" xfId="0" applyFont="1" applyBorder="1" applyAlignment="1" applyProtection="1">
      <alignment horizontal="right"/>
      <protection hidden="1"/>
    </xf>
    <xf numFmtId="0" fontId="15" fillId="0" borderId="1" xfId="0" applyFont="1" applyBorder="1" applyAlignment="1" applyProtection="1">
      <alignment horizontal="right"/>
      <protection hidden="1"/>
    </xf>
    <xf numFmtId="0" fontId="15" fillId="0" borderId="19" xfId="0" applyFont="1" applyBorder="1" applyAlignment="1" applyProtection="1">
      <alignment horizontal="right"/>
      <protection hidden="1"/>
    </xf>
    <xf numFmtId="0" fontId="16" fillId="0" borderId="29" xfId="0" applyFont="1" applyBorder="1" applyProtection="1">
      <protection hidden="1"/>
    </xf>
    <xf numFmtId="0" fontId="0" fillId="0" borderId="36" xfId="0" applyBorder="1" applyProtection="1">
      <protection hidden="1"/>
    </xf>
    <xf numFmtId="0" fontId="17" fillId="0" borderId="36" xfId="0" applyFont="1" applyBorder="1" applyProtection="1">
      <protection hidden="1"/>
    </xf>
    <xf numFmtId="0" fontId="18" fillId="0" borderId="0" xfId="0" quotePrefix="1" applyFont="1" applyProtection="1">
      <protection hidden="1"/>
    </xf>
    <xf numFmtId="0" fontId="19" fillId="0" borderId="0" xfId="2" quotePrefix="1" applyFont="1" applyProtection="1">
      <protection hidden="1"/>
    </xf>
    <xf numFmtId="0" fontId="20" fillId="0" borderId="0" xfId="0" quotePrefix="1" applyFont="1" applyProtection="1">
      <protection hidden="1"/>
    </xf>
    <xf numFmtId="164" fontId="14" fillId="0" borderId="1" xfId="1" applyNumberFormat="1" applyFont="1" applyBorder="1" applyAlignment="1" applyProtection="1">
      <alignment horizontal="left"/>
      <protection hidden="1"/>
    </xf>
    <xf numFmtId="0" fontId="7" fillId="0" borderId="29" xfId="0" applyFont="1" applyBorder="1" applyProtection="1">
      <protection hidden="1"/>
    </xf>
    <xf numFmtId="0" fontId="19" fillId="0" borderId="0" xfId="2" applyFont="1" applyProtection="1">
      <protection hidden="1"/>
    </xf>
    <xf numFmtId="0" fontId="14" fillId="0" borderId="0" xfId="0" applyFont="1" applyProtection="1">
      <protection hidden="1"/>
    </xf>
    <xf numFmtId="0" fontId="2" fillId="0" borderId="1" xfId="0" applyFont="1" applyBorder="1"/>
    <xf numFmtId="0" fontId="0" fillId="0" borderId="20" xfId="0" applyBorder="1"/>
    <xf numFmtId="0" fontId="0" fillId="0" borderId="37" xfId="0" applyBorder="1"/>
    <xf numFmtId="0" fontId="2" fillId="0" borderId="19" xfId="0" applyFont="1" applyBorder="1"/>
    <xf numFmtId="0" fontId="6" fillId="0" borderId="0" xfId="0" applyFont="1" applyProtection="1">
      <protection hidden="1"/>
    </xf>
    <xf numFmtId="164" fontId="0" fillId="2" borderId="35" xfId="1" applyNumberFormat="1" applyFont="1" applyFill="1" applyBorder="1"/>
    <xf numFmtId="164" fontId="0" fillId="2" borderId="38" xfId="1" applyNumberFormat="1" applyFont="1" applyFill="1" applyBorder="1"/>
    <xf numFmtId="164" fontId="0" fillId="2" borderId="39" xfId="1" applyNumberFormat="1" applyFont="1" applyFill="1" applyBorder="1"/>
    <xf numFmtId="164" fontId="0" fillId="4" borderId="7" xfId="1" applyNumberFormat="1" applyFont="1" applyFill="1" applyBorder="1"/>
    <xf numFmtId="164" fontId="0" fillId="4" borderId="8" xfId="1" applyNumberFormat="1" applyFont="1" applyFill="1" applyBorder="1"/>
    <xf numFmtId="164" fontId="0" fillId="4" borderId="6" xfId="1" applyNumberFormat="1" applyFont="1" applyFill="1" applyBorder="1"/>
    <xf numFmtId="164" fontId="0" fillId="3" borderId="9" xfId="1" applyNumberFormat="1" applyFont="1" applyFill="1" applyBorder="1"/>
    <xf numFmtId="164" fontId="0" fillId="3" borderId="18" xfId="1" applyNumberFormat="1" applyFont="1" applyFill="1" applyBorder="1"/>
    <xf numFmtId="164" fontId="0" fillId="3" borderId="19" xfId="1" applyNumberFormat="1" applyFont="1" applyFill="1" applyBorder="1"/>
    <xf numFmtId="0" fontId="2" fillId="6" borderId="1" xfId="0" applyFont="1" applyFill="1" applyBorder="1" applyAlignment="1">
      <alignment horizontal="center"/>
    </xf>
    <xf numFmtId="0" fontId="2" fillId="5" borderId="1" xfId="0" applyFont="1" applyFill="1" applyBorder="1"/>
    <xf numFmtId="0" fontId="2" fillId="6" borderId="19" xfId="0" applyFont="1" applyFill="1" applyBorder="1"/>
    <xf numFmtId="0" fontId="2" fillId="0" borderId="18"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1" fillId="8" borderId="0" xfId="0" applyFont="1" applyFill="1" applyAlignment="1" applyProtection="1">
      <alignment vertical="center"/>
      <protection hidden="1"/>
    </xf>
    <xf numFmtId="0" fontId="7" fillId="0" borderId="40" xfId="0" applyFont="1" applyBorder="1" applyProtection="1">
      <protection hidden="1"/>
    </xf>
    <xf numFmtId="0" fontId="2" fillId="0" borderId="9" xfId="0" applyFont="1" applyBorder="1"/>
    <xf numFmtId="0" fontId="0" fillId="0" borderId="41" xfId="0" applyBorder="1"/>
    <xf numFmtId="0" fontId="0" fillId="0" borderId="13" xfId="0" applyBorder="1"/>
    <xf numFmtId="0" fontId="2" fillId="0" borderId="10" xfId="0" applyFont="1" applyBorder="1"/>
    <xf numFmtId="0" fontId="0" fillId="0" borderId="38" xfId="0" applyBorder="1"/>
    <xf numFmtId="0" fontId="0" fillId="0" borderId="42" xfId="0" applyBorder="1"/>
    <xf numFmtId="0" fontId="22" fillId="8" borderId="0" xfId="0" applyFont="1" applyFill="1" applyAlignment="1" applyProtection="1">
      <alignment vertical="center"/>
      <protection hidden="1"/>
    </xf>
    <xf numFmtId="0" fontId="10" fillId="8" borderId="21" xfId="0" quotePrefix="1" applyFont="1" applyFill="1" applyBorder="1" applyAlignment="1" applyProtection="1">
      <alignment horizontal="left"/>
      <protection hidden="1"/>
    </xf>
    <xf numFmtId="0" fontId="10" fillId="8" borderId="17" xfId="0" quotePrefix="1" applyFont="1" applyFill="1" applyBorder="1" applyAlignment="1" applyProtection="1">
      <alignment horizontal="left"/>
      <protection hidden="1"/>
    </xf>
    <xf numFmtId="0" fontId="2" fillId="0" borderId="0" xfId="0" applyFont="1" applyAlignment="1" applyProtection="1">
      <alignment horizontal="center"/>
      <protection hidden="1"/>
    </xf>
    <xf numFmtId="0" fontId="23" fillId="8" borderId="29" xfId="0" applyFont="1" applyFill="1" applyBorder="1" applyAlignment="1" applyProtection="1">
      <alignment horizontal="left" vertical="center" wrapText="1" indent="1"/>
      <protection hidden="1"/>
    </xf>
    <xf numFmtId="0" fontId="2" fillId="6" borderId="12" xfId="0" applyFont="1" applyFill="1" applyBorder="1" applyAlignment="1">
      <alignment horizontal="center"/>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21" xfId="0" applyFont="1" applyFill="1" applyBorder="1" applyAlignment="1">
      <alignment horizontal="center"/>
    </xf>
    <xf numFmtId="0" fontId="2" fillId="6" borderId="16" xfId="0" applyFont="1" applyFill="1" applyBorder="1" applyAlignment="1">
      <alignment horizontal="center"/>
    </xf>
    <xf numFmtId="0" fontId="2" fillId="6" borderId="17" xfId="0" applyFont="1" applyFill="1" applyBorder="1" applyAlignment="1">
      <alignment horizontal="center"/>
    </xf>
    <xf numFmtId="0" fontId="2" fillId="0" borderId="21"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2" borderId="21"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cellXfs>
  <cellStyles count="3">
    <cellStyle name="Currency" xfId="1" builtinId="4"/>
    <cellStyle name="Hyperlink" xfId="2" builtinId="8"/>
    <cellStyle name="Normal" xfId="0" builtinId="0"/>
  </cellStyles>
  <dxfs count="2">
    <dxf>
      <font>
        <color rgb="FF9C0006"/>
      </font>
    </dxf>
    <dxf>
      <font>
        <color rgb="FF9C0006"/>
      </font>
    </dxf>
  </dxfs>
  <tableStyles count="0" defaultTableStyle="TableStyleMedium2" defaultPivotStyle="PivotStyleLight16"/>
  <colors>
    <mruColors>
      <color rgb="FF142C41"/>
      <color rgb="FFF85208"/>
      <color rgb="FFF7D6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419099</xdr:colOff>
      <xdr:row>12</xdr:row>
      <xdr:rowOff>143583</xdr:rowOff>
    </xdr:from>
    <xdr:to>
      <xdr:col>15</xdr:col>
      <xdr:colOff>333374</xdr:colOff>
      <xdr:row>24</xdr:row>
      <xdr:rowOff>26108</xdr:rowOff>
    </xdr:to>
    <xdr:pic>
      <xdr:nvPicPr>
        <xdr:cNvPr id="4" name="Picture 3">
          <a:extLst>
            <a:ext uri="{FF2B5EF4-FFF2-40B4-BE49-F238E27FC236}">
              <a16:creationId xmlns:a16="http://schemas.microsoft.com/office/drawing/2014/main" id="{C5E48BFE-45B4-8E6F-AFD2-4D557700F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4" y="2934408"/>
          <a:ext cx="41783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2</xdr:row>
      <xdr:rowOff>209550</xdr:rowOff>
    </xdr:from>
    <xdr:to>
      <xdr:col>5</xdr:col>
      <xdr:colOff>382029</xdr:colOff>
      <xdr:row>8</xdr:row>
      <xdr:rowOff>101749</xdr:rowOff>
    </xdr:to>
    <xdr:pic>
      <xdr:nvPicPr>
        <xdr:cNvPr id="3" name="Picture 2">
          <a:extLst>
            <a:ext uri="{FF2B5EF4-FFF2-40B4-BE49-F238E27FC236}">
              <a16:creationId xmlns:a16="http://schemas.microsoft.com/office/drawing/2014/main" id="{CFB3A360-FDE8-9684-DD8E-B82EDE3FA0D5}"/>
            </a:ext>
          </a:extLst>
        </xdr:cNvPr>
        <xdr:cNvPicPr>
          <a:picLocks noChangeAspect="1"/>
        </xdr:cNvPicPr>
      </xdr:nvPicPr>
      <xdr:blipFill>
        <a:blip xmlns:r="http://schemas.openxmlformats.org/officeDocument/2006/relationships" r:embed="rId2"/>
        <a:stretch>
          <a:fillRect/>
        </a:stretch>
      </xdr:blipFill>
      <xdr:spPr>
        <a:xfrm>
          <a:off x="161925" y="1600200"/>
          <a:ext cx="7373379" cy="1066949"/>
        </a:xfrm>
        <a:prstGeom prst="rect">
          <a:avLst/>
        </a:prstGeom>
      </xdr:spPr>
    </xdr:pic>
    <xdr:clientData/>
  </xdr:twoCellAnchor>
  <xdr:twoCellAnchor editAs="oneCell">
    <xdr:from>
      <xdr:col>0</xdr:col>
      <xdr:colOff>0</xdr:colOff>
      <xdr:row>0</xdr:row>
      <xdr:rowOff>0</xdr:rowOff>
    </xdr:from>
    <xdr:to>
      <xdr:col>1</xdr:col>
      <xdr:colOff>571506</xdr:colOff>
      <xdr:row>0</xdr:row>
      <xdr:rowOff>914402</xdr:rowOff>
    </xdr:to>
    <xdr:pic>
      <xdr:nvPicPr>
        <xdr:cNvPr id="7" name="Picture 6">
          <a:extLst>
            <a:ext uri="{FF2B5EF4-FFF2-40B4-BE49-F238E27FC236}">
              <a16:creationId xmlns:a16="http://schemas.microsoft.com/office/drawing/2014/main" id="{7BEA11FE-B4C4-40FB-B7FF-9E0095D31A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628906" cy="914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314325</xdr:colOff>
      <xdr:row>24</xdr:row>
      <xdr:rowOff>168275</xdr:rowOff>
    </xdr:from>
    <xdr:to>
      <xdr:col>18</xdr:col>
      <xdr:colOff>68023</xdr:colOff>
      <xdr:row>32</xdr:row>
      <xdr:rowOff>35120</xdr:rowOff>
    </xdr:to>
    <xdr:pic>
      <xdr:nvPicPr>
        <xdr:cNvPr id="2" name="Picture 1">
          <a:extLst>
            <a:ext uri="{FF2B5EF4-FFF2-40B4-BE49-F238E27FC236}">
              <a16:creationId xmlns:a16="http://schemas.microsoft.com/office/drawing/2014/main" id="{5F71602C-EB38-4A57-90C1-CCADB9AB1A33}"/>
            </a:ext>
          </a:extLst>
        </xdr:cNvPr>
        <xdr:cNvPicPr>
          <a:picLocks noChangeAspect="1"/>
        </xdr:cNvPicPr>
      </xdr:nvPicPr>
      <xdr:blipFill>
        <a:blip xmlns:r="http://schemas.openxmlformats.org/officeDocument/2006/relationships" r:embed="rId1"/>
        <a:stretch>
          <a:fillRect/>
        </a:stretch>
      </xdr:blipFill>
      <xdr:spPr>
        <a:xfrm>
          <a:off x="4810125" y="4625975"/>
          <a:ext cx="10132773" cy="1314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segliny.com/en/saveenergyandmoney/homeefficiency/HomeComfort" TargetMode="External"/><Relationship Id="rId2" Type="http://schemas.openxmlformats.org/officeDocument/2006/relationships/hyperlink" Target="https://www.psegliny.com/en/saveenergyandmoney/homeefficiency/HomeComfort" TargetMode="External"/><Relationship Id="rId1" Type="http://schemas.openxmlformats.org/officeDocument/2006/relationships/hyperlink" Target="https://www.nyserda.ny.gov/All-Programs/EmPower-New-York-Progra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segliny.com/saveenergyandmoney/homeefficiency/homeenergyassessmen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06FC-5152-473D-ACC8-C4DF1B9CE0D9}">
  <sheetPr codeName="Sheet1"/>
  <dimension ref="A1:Q86"/>
  <sheetViews>
    <sheetView showGridLines="0" tabSelected="1" zoomScaleNormal="100" workbookViewId="0">
      <selection activeCell="D33" sqref="D33"/>
    </sheetView>
  </sheetViews>
  <sheetFormatPr defaultColWidth="0" defaultRowHeight="14.5" zeroHeight="1" x14ac:dyDescent="0.35"/>
  <cols>
    <col min="1" max="1" width="30.81640625" style="35" customWidth="1"/>
    <col min="2" max="2" width="19.7265625" style="35" customWidth="1"/>
    <col min="3" max="3" width="22.81640625" style="35" bestFit="1" customWidth="1"/>
    <col min="4" max="4" width="14.453125" style="35" customWidth="1"/>
    <col min="5" max="5" width="19.453125" style="35" bestFit="1" customWidth="1"/>
    <col min="6" max="16" width="9.1796875" style="35" customWidth="1"/>
    <col min="17" max="17" width="0" style="35" hidden="1" customWidth="1"/>
    <col min="18" max="16384" width="9.1796875" style="35" hidden="1"/>
  </cols>
  <sheetData>
    <row r="1" spans="1:17" s="84" customFormat="1" ht="73" customHeight="1" x14ac:dyDescent="0.35">
      <c r="E1" s="92"/>
    </row>
    <row r="2" spans="1:17" s="84" customFormat="1" ht="57.65" customHeight="1" thickBot="1" x14ac:dyDescent="0.4">
      <c r="A2" s="96" t="s">
        <v>69</v>
      </c>
      <c r="B2" s="96"/>
      <c r="C2" s="96"/>
      <c r="D2" s="96"/>
      <c r="E2" s="96"/>
      <c r="F2" s="96"/>
      <c r="G2" s="96"/>
      <c r="H2" s="96"/>
      <c r="I2" s="96"/>
      <c r="J2" s="96"/>
      <c r="K2" s="96"/>
      <c r="L2" s="96"/>
    </row>
    <row r="3" spans="1:17" ht="15" thickTop="1" x14ac:dyDescent="0.35">
      <c r="K3" s="85"/>
      <c r="L3" s="85"/>
      <c r="M3" s="85"/>
      <c r="N3" s="85"/>
      <c r="O3" s="85"/>
      <c r="P3" s="85"/>
    </row>
    <row r="4" spans="1:17" x14ac:dyDescent="0.35"/>
    <row r="5" spans="1:17" x14ac:dyDescent="0.35"/>
    <row r="6" spans="1:17" x14ac:dyDescent="0.35"/>
    <row r="7" spans="1:17" x14ac:dyDescent="0.35"/>
    <row r="8" spans="1:17" x14ac:dyDescent="0.35"/>
    <row r="9" spans="1:17" x14ac:dyDescent="0.35"/>
    <row r="10" spans="1:17" x14ac:dyDescent="0.35"/>
    <row r="11" spans="1:17" x14ac:dyDescent="0.35"/>
    <row r="12" spans="1:17" ht="23" thickBot="1" x14ac:dyDescent="0.5">
      <c r="A12" s="42" t="s">
        <v>10</v>
      </c>
      <c r="B12" s="36"/>
      <c r="C12" s="36"/>
      <c r="D12" s="36"/>
      <c r="E12" s="36"/>
      <c r="F12" s="36"/>
      <c r="G12" s="36"/>
      <c r="H12" s="36"/>
      <c r="I12" s="36"/>
      <c r="J12" s="36"/>
      <c r="K12" s="36"/>
      <c r="L12" s="36"/>
      <c r="M12" s="36"/>
      <c r="N12" s="36"/>
      <c r="O12" s="36"/>
      <c r="P12" s="36"/>
      <c r="Q12" s="36"/>
    </row>
    <row r="13" spans="1:17" ht="15" thickTop="1" x14ac:dyDescent="0.35">
      <c r="A13" s="39" t="s">
        <v>40</v>
      </c>
    </row>
    <row r="14" spans="1:17" x14ac:dyDescent="0.35">
      <c r="A14" s="68" t="s">
        <v>63</v>
      </c>
      <c r="I14" s="95"/>
      <c r="J14" s="95"/>
      <c r="K14" s="95"/>
      <c r="L14" s="95"/>
      <c r="M14" s="95"/>
      <c r="N14" s="95"/>
      <c r="O14" s="95"/>
      <c r="P14" s="95"/>
    </row>
    <row r="15" spans="1:17" s="40" customFormat="1" ht="14" x14ac:dyDescent="0.3">
      <c r="A15" s="41" t="s">
        <v>52</v>
      </c>
    </row>
    <row r="16" spans="1:17" s="40" customFormat="1" ht="14" x14ac:dyDescent="0.3">
      <c r="A16" s="39" t="s">
        <v>42</v>
      </c>
    </row>
    <row r="17" spans="1:17" s="40" customFormat="1" ht="14" x14ac:dyDescent="0.3">
      <c r="A17" s="39" t="s">
        <v>53</v>
      </c>
    </row>
    <row r="18" spans="1:17" s="40" customFormat="1" ht="14" x14ac:dyDescent="0.3">
      <c r="A18" s="39" t="s">
        <v>41</v>
      </c>
    </row>
    <row r="19" spans="1:17" s="40" customFormat="1" ht="14" x14ac:dyDescent="0.3">
      <c r="A19" s="39" t="s">
        <v>68</v>
      </c>
    </row>
    <row r="20" spans="1:17" s="40" customFormat="1" ht="14" x14ac:dyDescent="0.3">
      <c r="A20" s="39" t="s">
        <v>43</v>
      </c>
    </row>
    <row r="21" spans="1:17" s="40" customFormat="1" ht="14" x14ac:dyDescent="0.3">
      <c r="A21" s="39" t="s">
        <v>44</v>
      </c>
    </row>
    <row r="22" spans="1:17" ht="15" thickBot="1" x14ac:dyDescent="0.4"/>
    <row r="23" spans="1:17" ht="19.5" customHeight="1" x14ac:dyDescent="0.4">
      <c r="B23" s="45" t="s">
        <v>0</v>
      </c>
      <c r="C23" s="46" t="s">
        <v>6</v>
      </c>
      <c r="D23" s="47" t="s">
        <v>7</v>
      </c>
    </row>
    <row r="24" spans="1:17" ht="16" thickBot="1" x14ac:dyDescent="0.4">
      <c r="B24" s="48"/>
      <c r="C24" s="49"/>
      <c r="D24" s="50" t="str">
        <f>References!E19</f>
        <v/>
      </c>
    </row>
    <row r="25" spans="1:17" x14ac:dyDescent="0.35"/>
    <row r="26" spans="1:17" s="40" customFormat="1" ht="14" x14ac:dyDescent="0.3">
      <c r="A26" s="39" t="s">
        <v>51</v>
      </c>
    </row>
    <row r="27" spans="1:17" s="40" customFormat="1" ht="14.5" customHeight="1" x14ac:dyDescent="0.3">
      <c r="A27" s="39" t="s">
        <v>54</v>
      </c>
    </row>
    <row r="28" spans="1:17" s="40" customFormat="1" ht="7.5" customHeight="1" x14ac:dyDescent="0.3">
      <c r="A28" s="39"/>
    </row>
    <row r="29" spans="1:17" ht="23" thickBot="1" x14ac:dyDescent="0.5">
      <c r="A29" s="42" t="s">
        <v>11</v>
      </c>
      <c r="B29" s="36"/>
      <c r="C29" s="36"/>
      <c r="D29" s="36"/>
      <c r="E29" s="36"/>
      <c r="F29" s="36"/>
      <c r="G29" s="36"/>
      <c r="H29" s="36"/>
      <c r="I29" s="36"/>
      <c r="J29" s="36"/>
      <c r="K29" s="36"/>
      <c r="L29" s="36"/>
      <c r="M29" s="36"/>
      <c r="N29" s="36"/>
      <c r="O29" s="36"/>
      <c r="P29" s="36"/>
      <c r="Q29" s="36"/>
    </row>
    <row r="30" spans="1:17" ht="15" thickTop="1" x14ac:dyDescent="0.35"/>
    <row r="31" spans="1:17" ht="15" thickBot="1" x14ac:dyDescent="0.4"/>
    <row r="32" spans="1:17" ht="21" customHeight="1" thickBot="1" x14ac:dyDescent="0.45">
      <c r="A32" s="43" t="s">
        <v>12</v>
      </c>
      <c r="B32" s="51" t="str">
        <f>D24</f>
        <v/>
      </c>
    </row>
    <row r="33" spans="1:10" ht="21" customHeight="1" thickBot="1" x14ac:dyDescent="0.4">
      <c r="A33" s="44" t="s">
        <v>45</v>
      </c>
      <c r="B33" s="52" t="str">
        <f>IFERROR(INDEX(References!N18:T22,MATCH(References!E19,References!N18:N22,0),6),"")</f>
        <v/>
      </c>
    </row>
    <row r="34" spans="1:10" ht="21" customHeight="1" thickBot="1" x14ac:dyDescent="0.4">
      <c r="A34" s="44" t="s">
        <v>38</v>
      </c>
      <c r="B34" s="53" t="str">
        <f>IFERROR(INDEX(References!N18:T22,MATCH(References!E19,References!N18:N22,0),7),"")</f>
        <v/>
      </c>
    </row>
    <row r="35" spans="1:10" x14ac:dyDescent="0.35"/>
    <row r="36" spans="1:10" ht="27.65" customHeight="1" thickBot="1" x14ac:dyDescent="0.45">
      <c r="A36" s="54" t="str">
        <f>"PSEG Long Island Program Eligibility: "&amp;IFERROR(INDEX(References!N18:T22,MATCH(References!E19,References!N18:N22,0),6),"")</f>
        <v xml:space="preserve">PSEG Long Island Program Eligibility: </v>
      </c>
      <c r="B36" s="36"/>
      <c r="C36" s="36"/>
      <c r="D36" s="36"/>
    </row>
    <row r="37" spans="1:10" ht="15" thickTop="1" x14ac:dyDescent="0.35"/>
    <row r="38" spans="1:10" ht="18.5" thickBot="1" x14ac:dyDescent="0.45">
      <c r="A38" s="56" t="s">
        <v>13</v>
      </c>
      <c r="B38" s="55"/>
      <c r="C38" s="55"/>
      <c r="D38" s="55"/>
      <c r="E38" s="55"/>
      <c r="F38" s="55"/>
      <c r="G38" s="55"/>
      <c r="H38" s="55"/>
      <c r="I38" s="55"/>
      <c r="J38" s="55"/>
    </row>
    <row r="39" spans="1:10" ht="5.15" customHeight="1" x14ac:dyDescent="0.35"/>
    <row r="40" spans="1:10" x14ac:dyDescent="0.35">
      <c r="A40" s="57" t="s">
        <v>14</v>
      </c>
    </row>
    <row r="41" spans="1:10" x14ac:dyDescent="0.35">
      <c r="A41" s="39" t="s">
        <v>66</v>
      </c>
    </row>
    <row r="42" spans="1:10" ht="5.15" customHeight="1" thickBot="1" x14ac:dyDescent="0.4">
      <c r="A42" s="37"/>
    </row>
    <row r="43" spans="1:10" ht="16" thickBot="1" x14ac:dyDescent="0.4">
      <c r="B43" s="93" t="s">
        <v>15</v>
      </c>
      <c r="C43" s="94"/>
      <c r="D43" s="60" t="str">
        <f>IFERROR(INDEX(References!N18:O22,MATCH(References!E19,References!N18:N22,0),2),"")</f>
        <v/>
      </c>
    </row>
    <row r="44" spans="1:10" ht="16" thickBot="1" x14ac:dyDescent="0.4">
      <c r="B44" s="93" t="s">
        <v>17</v>
      </c>
      <c r="C44" s="94"/>
      <c r="D44" s="60" t="str">
        <f>IFERROR(INDEX(References!N18:P22,MATCH(References!E19,References!N18:N22,0),3),"")</f>
        <v/>
      </c>
    </row>
    <row r="45" spans="1:10" customFormat="1" ht="7.5" customHeight="1" x14ac:dyDescent="0.35"/>
    <row r="46" spans="1:10" customFormat="1" x14ac:dyDescent="0.35">
      <c r="A46" s="39" t="s">
        <v>47</v>
      </c>
    </row>
    <row r="47" spans="1:10" s="40" customFormat="1" ht="14.15" customHeight="1" x14ac:dyDescent="0.3">
      <c r="B47" s="58" t="s">
        <v>33</v>
      </c>
    </row>
    <row r="48" spans="1:10" ht="18.5" thickBot="1" x14ac:dyDescent="0.45">
      <c r="A48" s="56" t="s">
        <v>22</v>
      </c>
      <c r="B48" s="55"/>
      <c r="C48" s="55"/>
      <c r="D48" s="55"/>
      <c r="E48" s="55"/>
      <c r="F48" s="55"/>
      <c r="G48" s="55"/>
      <c r="H48" s="55"/>
      <c r="I48" s="55"/>
      <c r="J48" s="55"/>
    </row>
    <row r="49" spans="1:10" ht="5.15" customHeight="1" x14ac:dyDescent="0.35"/>
    <row r="50" spans="1:10" s="40" customFormat="1" ht="14" x14ac:dyDescent="0.3">
      <c r="A50" s="57" t="s">
        <v>37</v>
      </c>
    </row>
    <row r="51" spans="1:10" s="40" customFormat="1" ht="14" x14ac:dyDescent="0.3">
      <c r="A51" s="59" t="s">
        <v>48</v>
      </c>
    </row>
    <row r="52" spans="1:10" s="40" customFormat="1" ht="14" x14ac:dyDescent="0.3">
      <c r="A52" s="39" t="s">
        <v>67</v>
      </c>
    </row>
    <row r="53" spans="1:10" ht="7.5" customHeight="1" thickBot="1" x14ac:dyDescent="0.4">
      <c r="A53" s="37"/>
    </row>
    <row r="54" spans="1:10" ht="16" thickBot="1" x14ac:dyDescent="0.4">
      <c r="B54" s="93" t="s">
        <v>23</v>
      </c>
      <c r="C54" s="94"/>
      <c r="D54" s="60" t="str">
        <f>IFERROR(INDEX(References!N18:R22,MATCH(References!E19,References!N18:N22,0),4),"")</f>
        <v/>
      </c>
    </row>
    <row r="55" spans="1:10" ht="7.5" customHeight="1" x14ac:dyDescent="0.35"/>
    <row r="56" spans="1:10" s="40" customFormat="1" ht="14.15" customHeight="1" x14ac:dyDescent="0.3">
      <c r="A56" s="39" t="s">
        <v>46</v>
      </c>
      <c r="B56" s="58"/>
    </row>
    <row r="57" spans="1:10" s="40" customFormat="1" ht="14.15" customHeight="1" x14ac:dyDescent="0.3">
      <c r="B57" s="58" t="s">
        <v>34</v>
      </c>
    </row>
    <row r="58" spans="1:10" ht="18.5" thickBot="1" x14ac:dyDescent="0.45">
      <c r="A58" s="56" t="s">
        <v>21</v>
      </c>
      <c r="B58" s="55"/>
      <c r="C58" s="55"/>
      <c r="D58" s="55"/>
      <c r="E58" s="55"/>
      <c r="F58" s="55"/>
      <c r="G58" s="55"/>
      <c r="H58" s="55"/>
      <c r="I58" s="55"/>
      <c r="J58" s="55"/>
    </row>
    <row r="59" spans="1:10" ht="5.15" customHeight="1" x14ac:dyDescent="0.35"/>
    <row r="60" spans="1:10" s="40" customFormat="1" ht="14" x14ac:dyDescent="0.3">
      <c r="A60" s="57" t="s">
        <v>35</v>
      </c>
    </row>
    <row r="61" spans="1:10" s="40" customFormat="1" ht="14" x14ac:dyDescent="0.3">
      <c r="A61" s="57" t="s">
        <v>36</v>
      </c>
    </row>
    <row r="62" spans="1:10" s="40" customFormat="1" ht="7.5" customHeight="1" thickBot="1" x14ac:dyDescent="0.35">
      <c r="A62" s="39"/>
    </row>
    <row r="63" spans="1:10" s="40" customFormat="1" ht="16" thickBot="1" x14ac:dyDescent="0.4">
      <c r="B63" s="93" t="s">
        <v>24</v>
      </c>
      <c r="C63" s="94"/>
      <c r="D63" s="60" t="str">
        <f>IFERROR(INDEX(References!N18:R22,MATCH(References!E19,References!N18:N22,0),5),"")</f>
        <v/>
      </c>
    </row>
    <row r="64" spans="1:10" s="40" customFormat="1" ht="7.5" customHeight="1" x14ac:dyDescent="0.3"/>
    <row r="65" spans="1:14" s="40" customFormat="1" ht="14.15" customHeight="1" x14ac:dyDescent="0.3">
      <c r="A65" s="39" t="s">
        <v>46</v>
      </c>
      <c r="B65" s="58"/>
    </row>
    <row r="66" spans="1:14" ht="14.15" customHeight="1" x14ac:dyDescent="0.35">
      <c r="B66" s="58" t="s">
        <v>33</v>
      </c>
    </row>
    <row r="67" spans="1:14" s="40" customFormat="1" ht="27.65" customHeight="1" thickBot="1" x14ac:dyDescent="0.45">
      <c r="A67" s="54" t="str">
        <f>"NYSERDA EmPower+ Program Eligibility: "&amp;IFERROR(INDEX(References!N18:T22,MATCH(References!E19,References!N18:N22,0),7),"")</f>
        <v xml:space="preserve">NYSERDA EmPower+ Program Eligibility: </v>
      </c>
      <c r="B67" s="61"/>
      <c r="C67" s="61"/>
      <c r="D67" s="61"/>
    </row>
    <row r="68" spans="1:14" s="40" customFormat="1" ht="5.15" customHeight="1" thickTop="1" x14ac:dyDescent="0.3"/>
    <row r="69" spans="1:14" s="40" customFormat="1" ht="14" x14ac:dyDescent="0.3">
      <c r="A69" s="39" t="s">
        <v>25</v>
      </c>
    </row>
    <row r="70" spans="1:14" s="40" customFormat="1" ht="14" x14ac:dyDescent="0.3">
      <c r="A70" s="39" t="s">
        <v>26</v>
      </c>
    </row>
    <row r="71" spans="1:14" s="40" customFormat="1" ht="14" x14ac:dyDescent="0.3">
      <c r="A71" s="39" t="s">
        <v>50</v>
      </c>
    </row>
    <row r="72" spans="1:14" s="40" customFormat="1" ht="7.5" customHeight="1" x14ac:dyDescent="0.3">
      <c r="A72" s="39"/>
    </row>
    <row r="73" spans="1:14" s="40" customFormat="1" ht="14.15" customHeight="1" x14ac:dyDescent="0.3">
      <c r="A73" s="39" t="s">
        <v>49</v>
      </c>
      <c r="B73" s="58"/>
    </row>
    <row r="74" spans="1:14" s="40" customFormat="1" ht="14" x14ac:dyDescent="0.3">
      <c r="B74" s="62" t="s">
        <v>27</v>
      </c>
    </row>
    <row r="75" spans="1:14" s="40" customFormat="1" ht="14" x14ac:dyDescent="0.3"/>
    <row r="76" spans="1:14" x14ac:dyDescent="0.35"/>
    <row r="77" spans="1:14" x14ac:dyDescent="0.35">
      <c r="A77" s="63" t="s">
        <v>55</v>
      </c>
      <c r="B77" s="63"/>
      <c r="C77" s="40"/>
      <c r="D77" s="40"/>
      <c r="E77" s="40"/>
      <c r="F77" s="40"/>
      <c r="G77" s="40"/>
      <c r="H77" s="40"/>
      <c r="I77" s="40"/>
      <c r="J77" s="40"/>
      <c r="K77" s="40"/>
      <c r="L77" s="40"/>
    </row>
    <row r="78" spans="1:14" x14ac:dyDescent="0.35"/>
    <row r="79" spans="1:14" s="38" customFormat="1" x14ac:dyDescent="0.35"/>
    <row r="80" spans="1:14" x14ac:dyDescent="0.35">
      <c r="A80" s="35" t="s">
        <v>39</v>
      </c>
      <c r="N80" s="35" t="s">
        <v>70</v>
      </c>
    </row>
    <row r="81" x14ac:dyDescent="0.35"/>
    <row r="82" x14ac:dyDescent="0.35"/>
    <row r="83" x14ac:dyDescent="0.35"/>
    <row r="84" x14ac:dyDescent="0.35"/>
    <row r="85" x14ac:dyDescent="0.35"/>
    <row r="86" x14ac:dyDescent="0.35"/>
  </sheetData>
  <sheetProtection algorithmName="SHA-512" hashValue="enG/S1jCfhUZJin+zK0f+jbohTBsgU3VqX87XicTesuJLFs8z8HHWEN6G4sp3vQ06OyWLo8PkhuEFRXueYQE7g==" saltValue="F9W9T/616WLu7kY0eJlw3g==" spinCount="100000" sheet="1" objects="1" scenarios="1"/>
  <mergeCells count="6">
    <mergeCell ref="A2:L2"/>
    <mergeCell ref="B43:C43"/>
    <mergeCell ref="B44:C44"/>
    <mergeCell ref="B54:C54"/>
    <mergeCell ref="B63:C63"/>
    <mergeCell ref="I14:P14"/>
  </mergeCells>
  <conditionalFormatting sqref="A2">
    <cfRule type="cellIs" dxfId="1" priority="1" stopIfTrue="1" operator="equal">
      <formula>"Missing Info"</formula>
    </cfRule>
  </conditionalFormatting>
  <conditionalFormatting sqref="B1:XFD1">
    <cfRule type="cellIs" dxfId="0" priority="2" stopIfTrue="1" operator="equal">
      <formula>"Missing Info"</formula>
    </cfRule>
  </conditionalFormatting>
  <hyperlinks>
    <hyperlink ref="B74" r:id="rId1" xr:uid="{515096F0-33A4-47F4-90AC-EE46E0F0C92C}"/>
    <hyperlink ref="B66" r:id="rId2" xr:uid="{1EDB30DE-7A46-4EEB-889C-A246DE9A727C}"/>
    <hyperlink ref="B47" r:id="rId3" xr:uid="{F8CCE9BE-092E-4452-8EBE-48BD19D04129}"/>
    <hyperlink ref="B57" r:id="rId4" xr:uid="{E0F637E2-84DB-4DBF-8B22-7CC9E0682990}"/>
  </hyperlinks>
  <pageMargins left="0.7" right="0.7" top="0.75" bottom="0.75" header="0.3" footer="0.3"/>
  <pageSetup scale="43"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47FD-1E0B-4106-8A8E-7F18ADA334AD}">
  <sheetPr codeName="Sheet2"/>
  <dimension ref="C1:T22"/>
  <sheetViews>
    <sheetView showGridLines="0" workbookViewId="0">
      <selection activeCell="O9" sqref="O9"/>
    </sheetView>
  </sheetViews>
  <sheetFormatPr defaultRowHeight="14.5" x14ac:dyDescent="0.35"/>
  <cols>
    <col min="3" max="3" width="17.54296875" bestFit="1" customWidth="1"/>
    <col min="4" max="4" width="16.81640625" bestFit="1" customWidth="1"/>
    <col min="5" max="5" width="12.54296875" bestFit="1" customWidth="1"/>
    <col min="6" max="6" width="12.54296875" hidden="1" customWidth="1"/>
    <col min="7" max="7" width="12.7265625" bestFit="1" customWidth="1"/>
    <col min="8" max="8" width="11.54296875" bestFit="1" customWidth="1"/>
    <col min="9" max="10" width="12.54296875" bestFit="1" customWidth="1"/>
    <col min="11" max="11" width="18.453125" customWidth="1"/>
    <col min="14" max="14" width="11.26953125" bestFit="1" customWidth="1"/>
    <col min="15" max="16" width="11.54296875" bestFit="1" customWidth="1"/>
    <col min="17" max="17" width="10.54296875" bestFit="1" customWidth="1"/>
    <col min="18" max="18" width="14.1796875" bestFit="1" customWidth="1"/>
    <col min="19" max="19" width="13.54296875" customWidth="1"/>
  </cols>
  <sheetData>
    <row r="1" spans="3:19" ht="15" thickBot="1" x14ac:dyDescent="0.4"/>
    <row r="2" spans="3:19" ht="15" thickBot="1" x14ac:dyDescent="0.4">
      <c r="K2" s="106" t="s">
        <v>56</v>
      </c>
      <c r="L2" s="107"/>
      <c r="M2" s="107"/>
      <c r="N2" s="107"/>
      <c r="O2" s="107"/>
      <c r="P2" s="107"/>
      <c r="Q2" s="107"/>
      <c r="R2" s="107"/>
      <c r="S2" s="108"/>
    </row>
    <row r="3" spans="3:19" ht="15" thickBot="1" x14ac:dyDescent="0.4">
      <c r="C3" s="100" t="s">
        <v>65</v>
      </c>
      <c r="D3" s="101"/>
      <c r="E3" s="101"/>
      <c r="F3" s="101"/>
      <c r="G3" s="102"/>
      <c r="K3" s="64" t="s">
        <v>57</v>
      </c>
      <c r="L3" s="103" t="s">
        <v>60</v>
      </c>
      <c r="M3" s="104"/>
      <c r="N3" s="104"/>
      <c r="O3" s="104"/>
      <c r="P3" s="104"/>
      <c r="Q3" s="104"/>
      <c r="R3" s="104"/>
      <c r="S3" s="105"/>
    </row>
    <row r="4" spans="3:19" ht="15" thickBot="1" x14ac:dyDescent="0.4">
      <c r="C4" s="78">
        <v>2026</v>
      </c>
      <c r="D4" s="8" t="s">
        <v>3</v>
      </c>
      <c r="E4" s="9" t="s">
        <v>2</v>
      </c>
      <c r="F4" s="10" t="s">
        <v>4</v>
      </c>
      <c r="G4" s="79" t="s">
        <v>5</v>
      </c>
      <c r="K4" s="86" t="s">
        <v>58</v>
      </c>
      <c r="L4" s="87" t="s">
        <v>62</v>
      </c>
      <c r="M4" s="87"/>
      <c r="N4" s="87"/>
      <c r="O4" s="87"/>
      <c r="P4" s="87"/>
      <c r="Q4" s="87"/>
      <c r="R4" s="87"/>
      <c r="S4" s="88"/>
    </row>
    <row r="5" spans="3:19" ht="15" thickBot="1" x14ac:dyDescent="0.4">
      <c r="C5" s="80" t="s">
        <v>0</v>
      </c>
      <c r="D5" s="97" t="s">
        <v>1</v>
      </c>
      <c r="E5" s="98"/>
      <c r="F5" s="98"/>
      <c r="G5" s="99"/>
      <c r="K5" s="89" t="s">
        <v>59</v>
      </c>
      <c r="L5" s="90" t="s">
        <v>64</v>
      </c>
      <c r="M5" s="90"/>
      <c r="N5" s="90"/>
      <c r="O5" s="90"/>
      <c r="P5" s="90"/>
      <c r="Q5" s="90"/>
      <c r="R5" s="90"/>
      <c r="S5" s="91"/>
    </row>
    <row r="6" spans="3:19" ht="15" thickBot="1" x14ac:dyDescent="0.4">
      <c r="C6" s="81">
        <v>1</v>
      </c>
      <c r="D6" s="69">
        <v>41685</v>
      </c>
      <c r="E6" s="75">
        <v>69263</v>
      </c>
      <c r="F6" s="72">
        <v>53152</v>
      </c>
      <c r="G6" s="2">
        <v>92350</v>
      </c>
      <c r="H6" s="1"/>
      <c r="K6" s="67" t="s">
        <v>16</v>
      </c>
      <c r="L6" s="65" t="s">
        <v>61</v>
      </c>
      <c r="M6" s="65"/>
      <c r="N6" s="65"/>
      <c r="O6" s="65"/>
      <c r="P6" s="65"/>
      <c r="Q6" s="65"/>
      <c r="R6" s="65"/>
      <c r="S6" s="66"/>
    </row>
    <row r="7" spans="3:19" x14ac:dyDescent="0.35">
      <c r="C7" s="82">
        <v>2</v>
      </c>
      <c r="D7" s="70">
        <v>54512</v>
      </c>
      <c r="E7" s="76">
        <v>79163</v>
      </c>
      <c r="F7" s="73">
        <v>69520</v>
      </c>
      <c r="G7" s="3">
        <v>105550</v>
      </c>
      <c r="M7" s="1"/>
    </row>
    <row r="8" spans="3:19" x14ac:dyDescent="0.35">
      <c r="C8" s="82">
        <v>3</v>
      </c>
      <c r="D8" s="70">
        <v>67338</v>
      </c>
      <c r="E8" s="76">
        <v>89063</v>
      </c>
      <c r="F8" s="73">
        <v>85872</v>
      </c>
      <c r="G8" s="3">
        <v>118750</v>
      </c>
    </row>
    <row r="9" spans="3:19" x14ac:dyDescent="0.35">
      <c r="C9" s="82">
        <v>4</v>
      </c>
      <c r="D9" s="70">
        <v>80165</v>
      </c>
      <c r="E9" s="76">
        <v>98925</v>
      </c>
      <c r="F9" s="73">
        <v>102240</v>
      </c>
      <c r="G9" s="3">
        <v>131900</v>
      </c>
    </row>
    <row r="10" spans="3:19" x14ac:dyDescent="0.35">
      <c r="C10" s="82">
        <v>5</v>
      </c>
      <c r="D10" s="70">
        <v>92911</v>
      </c>
      <c r="E10" s="76">
        <v>106875</v>
      </c>
      <c r="F10" s="73">
        <v>118592</v>
      </c>
      <c r="G10" s="3">
        <v>142500</v>
      </c>
    </row>
    <row r="11" spans="3:19" x14ac:dyDescent="0.35">
      <c r="C11" s="82">
        <v>6</v>
      </c>
      <c r="D11" s="70">
        <v>105817</v>
      </c>
      <c r="E11" s="76">
        <v>114788</v>
      </c>
      <c r="F11" s="73">
        <v>134944</v>
      </c>
      <c r="G11" s="3">
        <v>153050</v>
      </c>
    </row>
    <row r="12" spans="3:19" x14ac:dyDescent="0.35">
      <c r="C12" s="82">
        <v>7</v>
      </c>
      <c r="D12" s="70">
        <v>108222</v>
      </c>
      <c r="E12" s="76">
        <v>122700</v>
      </c>
      <c r="F12" s="73">
        <v>138016</v>
      </c>
      <c r="G12" s="3">
        <v>163600</v>
      </c>
    </row>
    <row r="13" spans="3:19" x14ac:dyDescent="0.35">
      <c r="C13" s="82">
        <v>8</v>
      </c>
      <c r="D13" s="70">
        <v>110627</v>
      </c>
      <c r="E13" s="76">
        <v>130613</v>
      </c>
      <c r="F13" s="73">
        <v>141088</v>
      </c>
      <c r="G13" s="3">
        <v>174150</v>
      </c>
    </row>
    <row r="14" spans="3:19" x14ac:dyDescent="0.35">
      <c r="C14" s="82">
        <v>9</v>
      </c>
      <c r="D14" s="70">
        <v>113032</v>
      </c>
      <c r="E14" s="76">
        <v>138495</v>
      </c>
      <c r="F14" s="73">
        <v>144160</v>
      </c>
      <c r="G14" s="3">
        <v>184660</v>
      </c>
    </row>
    <row r="15" spans="3:19" ht="15" thickBot="1" x14ac:dyDescent="0.4">
      <c r="C15" s="83">
        <v>10</v>
      </c>
      <c r="D15" s="71">
        <v>115437</v>
      </c>
      <c r="E15" s="77">
        <v>146409</v>
      </c>
      <c r="F15" s="74">
        <v>147216</v>
      </c>
      <c r="G15" s="4">
        <v>195212</v>
      </c>
    </row>
    <row r="16" spans="3:19" ht="15" thickBot="1" x14ac:dyDescent="0.4"/>
    <row r="17" spans="3:20" ht="15" thickBot="1" x14ac:dyDescent="0.4">
      <c r="G17" s="100" t="s">
        <v>9</v>
      </c>
      <c r="H17" s="101"/>
      <c r="I17" s="101"/>
      <c r="J17" s="102"/>
      <c r="N17" s="24"/>
      <c r="O17" s="13" t="s">
        <v>18</v>
      </c>
      <c r="P17" s="13" t="s">
        <v>19</v>
      </c>
      <c r="Q17" s="13" t="s">
        <v>20</v>
      </c>
      <c r="R17" s="14" t="s">
        <v>21</v>
      </c>
      <c r="S17" s="34" t="s">
        <v>30</v>
      </c>
      <c r="T17" s="34" t="s">
        <v>31</v>
      </c>
    </row>
    <row r="18" spans="3:20" ht="15" thickBot="1" x14ac:dyDescent="0.4">
      <c r="C18" s="12" t="s">
        <v>0</v>
      </c>
      <c r="D18" s="13" t="s">
        <v>8</v>
      </c>
      <c r="E18" s="14" t="s">
        <v>7</v>
      </c>
      <c r="G18" s="8" t="s">
        <v>3</v>
      </c>
      <c r="H18" s="9" t="s">
        <v>2</v>
      </c>
      <c r="I18" s="10" t="s">
        <v>4</v>
      </c>
      <c r="J18" s="11" t="s">
        <v>5</v>
      </c>
      <c r="N18" s="20" t="s">
        <v>3</v>
      </c>
      <c r="O18" s="25">
        <v>7500</v>
      </c>
      <c r="P18" s="25">
        <v>24000</v>
      </c>
      <c r="Q18" s="25">
        <v>8000</v>
      </c>
      <c r="R18" s="26">
        <v>1700</v>
      </c>
      <c r="S18" t="s">
        <v>28</v>
      </c>
      <c r="T18" t="s">
        <v>28</v>
      </c>
    </row>
    <row r="19" spans="3:20" ht="15" thickBot="1" x14ac:dyDescent="0.4">
      <c r="C19" s="17">
        <f>'Income Determination'!B24</f>
        <v>0</v>
      </c>
      <c r="D19" s="18">
        <f>'Income Determination'!C24</f>
        <v>0</v>
      </c>
      <c r="E19" s="19" t="str">
        <f>IF(OR(C19=0,D19=0),"",IF(D19&lt;=G19,G18,IF(AND(D19&gt;G19,D19&lt;=H19),H18,IF(AND(D19&gt;H19,D19&lt;=I19),I18,IF(AND(D19&gt;I19,D19&lt;=J19),J18,"Market Rate")))))</f>
        <v/>
      </c>
      <c r="G19" s="5" t="e">
        <f>INDEX($C$6:$G$15,MATCH($C$19,$C$6:$C$15,0),2)</f>
        <v>#N/A</v>
      </c>
      <c r="H19" s="7" t="e">
        <f>INDEX($C$6:$G$15,MATCH($C$19,$C$6:$C$15,0),3)</f>
        <v>#N/A</v>
      </c>
      <c r="I19" s="6" t="e">
        <f>INDEX($C$6:$G$15,MATCH($C$19,$C$6:$C$15,0),4)</f>
        <v>#N/A</v>
      </c>
      <c r="J19" s="7" t="e">
        <f>INDEX($C$6:$G$15,MATCH($C$19,$C$6:$C$15,0),5)</f>
        <v>#N/A</v>
      </c>
      <c r="N19" s="21" t="s">
        <v>2</v>
      </c>
      <c r="O19" s="27">
        <v>7500</v>
      </c>
      <c r="P19" s="27">
        <v>24000</v>
      </c>
      <c r="Q19" s="27">
        <v>8000</v>
      </c>
      <c r="R19" s="28">
        <v>1700</v>
      </c>
      <c r="S19" t="s">
        <v>28</v>
      </c>
      <c r="T19" t="s">
        <v>28</v>
      </c>
    </row>
    <row r="20" spans="3:20" ht="15" thickBot="1" x14ac:dyDescent="0.4">
      <c r="N20" s="22" t="s">
        <v>4</v>
      </c>
      <c r="O20" s="29">
        <v>5000</v>
      </c>
      <c r="P20" s="29">
        <v>15000</v>
      </c>
      <c r="Q20" s="29">
        <v>5000</v>
      </c>
      <c r="R20" s="30">
        <f>R22*1.25</f>
        <v>1500</v>
      </c>
      <c r="S20" t="s">
        <v>29</v>
      </c>
      <c r="T20" t="s">
        <v>29</v>
      </c>
    </row>
    <row r="21" spans="3:20" ht="15" thickBot="1" x14ac:dyDescent="0.4">
      <c r="N21" s="23" t="s">
        <v>5</v>
      </c>
      <c r="O21" s="31">
        <v>5000</v>
      </c>
      <c r="P21" s="31">
        <f>P22*1.25</f>
        <v>15000</v>
      </c>
      <c r="Q21" s="31">
        <v>5000</v>
      </c>
      <c r="R21" s="32">
        <v>1500</v>
      </c>
      <c r="S21" t="s">
        <v>29</v>
      </c>
      <c r="T21" t="s">
        <v>29</v>
      </c>
    </row>
    <row r="22" spans="3:20" ht="15" thickBot="1" x14ac:dyDescent="0.4">
      <c r="N22" s="15" t="s">
        <v>16</v>
      </c>
      <c r="O22" s="16">
        <v>4000</v>
      </c>
      <c r="P22" s="16">
        <v>12000</v>
      </c>
      <c r="Q22" s="16">
        <v>4000</v>
      </c>
      <c r="R22" s="33">
        <v>1200</v>
      </c>
      <c r="S22" t="s">
        <v>16</v>
      </c>
      <c r="T22" t="s">
        <v>32</v>
      </c>
    </row>
  </sheetData>
  <mergeCells count="5">
    <mergeCell ref="D5:G5"/>
    <mergeCell ref="G17:J17"/>
    <mergeCell ref="C3:G3"/>
    <mergeCell ref="L3:S3"/>
    <mergeCell ref="K2:S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Determination</vt:lpstr>
      <vt:lpstr>'Income Determination'!Print_Area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Boyce, Shawn</dc:creator>
  <cp:lastModifiedBy>Dean, Evelyn</cp:lastModifiedBy>
  <cp:lastPrinted>2026-02-17T19:39:54Z</cp:lastPrinted>
  <dcterms:created xsi:type="dcterms:W3CDTF">2026-02-16T15:19:14Z</dcterms:created>
  <dcterms:modified xsi:type="dcterms:W3CDTF">2026-05-05T13:58:55Z</dcterms:modified>
</cp:coreProperties>
</file>