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employees.root.local\pw\EFF\Shared\ees_mgmt\11_PSEG-Program Planning\Applications\2026 Active\Custom - Heat Pumps\"/>
    </mc:Choice>
  </mc:AlternateContent>
  <xr:revisionPtr revIDLastSave="0" documentId="8_{0C3B2F1B-5524-4518-A1F2-B7A1B6AA5AE1}" xr6:coauthVersionLast="47" xr6:coauthVersionMax="47" xr10:uidLastSave="{00000000-0000-0000-0000-000000000000}"/>
  <workbookProtection workbookAlgorithmName="SHA-512" workbookHashValue="+I9MWoBFD2JMIbSmDa9Nviqkru9unfwyHMGcs6nrL6XuI68cF6yCZfsOsDA0iqb3MdsWTMouYalvnsDJbXIsdg==" workbookSaltValue="WrIvKPxVqsDjXoot8mCwhA==" workbookSpinCount="100000" lockStructure="1"/>
  <bookViews>
    <workbookView xWindow="28680" yWindow="-120" windowWidth="29040" windowHeight="15720" tabRatio="585" firstSheet="1" activeTab="1" xr2:uid="{98BB2D50-BBB3-4A0E-8F87-03DA74C90951}"/>
  </bookViews>
  <sheets>
    <sheet name="Development Tab" sheetId="6" state="veryHidden" r:id="rId1"/>
    <sheet name="Customer Information" sheetId="1" r:id="rId2"/>
    <sheet name="Terms &amp; Conditions" sheetId="2" state="hidden" r:id="rId3"/>
    <sheet name="Guidelines" sheetId="3" state="veryHidden" r:id="rId4"/>
    <sheet name="HP &amp; VRF-Eligibility&amp;Rebate" sheetId="4" r:id="rId5"/>
    <sheet name="References Tab" sheetId="5" state="veryHidden" r:id="rId6"/>
  </sheets>
  <externalReferences>
    <externalReference r:id="rId7"/>
  </externalReferences>
  <definedNames>
    <definedName name="Building_Type">'References Tab'!$D$9:$D$22</definedName>
    <definedName name="Custom_Project_Type">'References Tab'!$B$22:$B$29</definedName>
    <definedName name="DAC_YES_NO">'References Tab'!$B$16:$B$19</definedName>
    <definedName name="Org_Type">'References Tab'!$B$4:$B$8</definedName>
    <definedName name="Project_Type">'References Tab'!$D$4:$D$6</definedName>
    <definedName name="REBATEMETHOD">'References Tab'!$B$11:$B$13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4" l="1"/>
  <c r="J90" i="4"/>
  <c r="J5" i="5"/>
  <c r="K5" i="5" s="1"/>
  <c r="I5" i="5"/>
  <c r="H5" i="5" s="1"/>
  <c r="J4" i="5" l="1"/>
  <c r="A2" i="1" l="1"/>
  <c r="A1" i="4"/>
  <c r="L50" i="3"/>
  <c r="A50" i="3"/>
  <c r="A1" i="3"/>
  <c r="K79" i="2"/>
  <c r="A1" i="2"/>
  <c r="L46" i="1"/>
  <c r="A46" i="1"/>
  <c r="A1" i="1"/>
  <c r="B1" i="6"/>
  <c r="AD54" i="5" l="1"/>
  <c r="AE54" i="5" s="1"/>
  <c r="AD51" i="5"/>
  <c r="AE51" i="5" s="1"/>
  <c r="D25" i="5"/>
  <c r="N4" i="5"/>
  <c r="I4" i="5"/>
  <c r="O99" i="4"/>
  <c r="A99" i="4"/>
  <c r="A2" i="3"/>
  <c r="J79" i="2"/>
  <c r="N14" i="5" l="1"/>
  <c r="J14" i="5"/>
  <c r="R13" i="5"/>
  <c r="N13" i="5"/>
  <c r="J13" i="5"/>
  <c r="R14" i="5"/>
  <c r="K8" i="5"/>
  <c r="E67" i="4" s="1"/>
  <c r="Q14" i="5"/>
  <c r="G63" i="4" s="1"/>
  <c r="M14" i="5"/>
  <c r="I14" i="5"/>
  <c r="E63" i="4" s="1"/>
  <c r="Q13" i="5"/>
  <c r="F63" i="4"/>
  <c r="M13" i="5"/>
  <c r="F64" i="4" s="1"/>
  <c r="I13" i="5"/>
  <c r="E64" i="4" s="1"/>
  <c r="H4" i="5"/>
  <c r="AD52" i="5"/>
  <c r="AE52" i="5" s="1"/>
  <c r="AD53" i="5"/>
  <c r="AE53" i="5" s="1"/>
  <c r="K4" i="5" l="1"/>
  <c r="L4" i="5" s="1"/>
  <c r="J89" i="4" s="1"/>
  <c r="G64" i="4"/>
  <c r="L5" i="5"/>
  <c r="H64" i="4"/>
  <c r="L13" i="5"/>
  <c r="K13" i="5"/>
  <c r="I64" i="4"/>
  <c r="O13" i="5"/>
  <c r="P13" i="5"/>
  <c r="I63" i="4"/>
  <c r="P14" i="5"/>
  <c r="O14" i="5"/>
  <c r="J64" i="4"/>
  <c r="T13" i="5"/>
  <c r="S13" i="5"/>
  <c r="H63" i="4"/>
  <c r="L14" i="5"/>
  <c r="K14" i="5"/>
  <c r="J63" i="4"/>
  <c r="T14" i="5"/>
  <c r="S14" i="5"/>
  <c r="J106" i="4" l="1"/>
  <c r="J107" i="4" s="1"/>
  <c r="I93" i="4"/>
</calcChain>
</file>

<file path=xl/sharedStrings.xml><?xml version="1.0" encoding="utf-8"?>
<sst xmlns="http://schemas.openxmlformats.org/spreadsheetml/2006/main" count="545" uniqueCount="349">
  <si>
    <t>Customer Information</t>
  </si>
  <si>
    <t>Account No:</t>
  </si>
  <si>
    <t>Rate Code:</t>
  </si>
  <si>
    <t>Account Name:</t>
  </si>
  <si>
    <t>Tax ID #:</t>
  </si>
  <si>
    <t>Facility Address:</t>
  </si>
  <si>
    <t>City:</t>
  </si>
  <si>
    <t>Zip:</t>
  </si>
  <si>
    <r>
      <t xml:space="preserve">Mailing Address:
</t>
    </r>
    <r>
      <rPr>
        <sz val="10"/>
        <color theme="1"/>
        <rFont val="Arial Narrow"/>
        <family val="2"/>
      </rPr>
      <t>(If different than above)</t>
    </r>
  </si>
  <si>
    <t>DBA:</t>
  </si>
  <si>
    <t>Business Phone:</t>
  </si>
  <si>
    <t>Contact Name/Title:</t>
  </si>
  <si>
    <t>Cell Phone:</t>
  </si>
  <si>
    <t>E-Mail Address:</t>
  </si>
  <si>
    <t>Fax:</t>
  </si>
  <si>
    <t>Select…</t>
  </si>
  <si>
    <t>Building Size (ft2):</t>
  </si>
  <si>
    <t>Building Type:</t>
  </si>
  <si>
    <t xml:space="preserve">Rebate Payment Method: </t>
  </si>
  <si>
    <t>Project Type:</t>
  </si>
  <si>
    <t>New Construction</t>
  </si>
  <si>
    <t>Located in a Disadvantaged Community*:</t>
  </si>
  <si>
    <t>*"DAC" may be eligible for up to 25% increased rebates</t>
  </si>
  <si>
    <t>Select...</t>
  </si>
  <si>
    <t>https://www.nyserda.ny.gov/ny/disadvantaged-communities</t>
  </si>
  <si>
    <t>Contractor Information</t>
  </si>
  <si>
    <t>Contractor Name:</t>
  </si>
  <si>
    <t>Contractor Address:</t>
  </si>
  <si>
    <t>Rebate</t>
  </si>
  <si>
    <t>Enter Total Estimated Rebate Amount (Calculated on Eligibility Table &amp; Worksheet tab):</t>
  </si>
  <si>
    <t>*Disclaimer: Terms and conditions are subject to change without notice, including early termination of this promotion. No additional fees apply. The rebate may be issued in the form of a check. PSEG Long Island administers the rebate program on behalf of the Long Island Power Authority, the rebate program sponsor. Please visit https://www.PSEGLIny.com/Efficiency for more details.</t>
  </si>
  <si>
    <t xml:space="preserve">Certification Statement:  
Customer has read, understands and agrees to be bound by the Terms and Conditions set forth herein, and agrees to abide by them.  By participating in this program, Customer agrees on behalf of itself and any successor in interest or assignee that PSEG Long Island obtains and/or retains ownership of all rights to existing and future emission credits, renewable energy rights to existing and future emissions credits, renewable energy green tags, tradable renewable certificates and/or any and all other environmental benefits associated with the installation of the ECMs. Customer certifies that the information provided in the herein is true and accurate.  Customer further certifies that the energy saving products described herein have or will be installed in the facility indicated above and will not be resold.  As specified herein, Customer agrees to permit PSEG Long Island to: (1) verify the purchase invoices and product installations and (2) upon request, install and remove load-monitoring equipment at the facility.  Customer acknowledges that the rights and obligations in this application shall be binding upon assignees, successors and future owners of the facility.  Customer agrees to include restrictions contained in this agreement in any leases, sales, contracts, or other similar documents relating to the use and ownership of the facility.  Customer acknowledge that, consistent with PSEG Long Island’s Efficiency Long Island program policies and procedures, PSEG Long Island may pro-rate a rebate or incentive (the “Rebate”) if the Customer purchases less than its full electric requirements from PSEG Long Island.  Customer further acknowledges that PSEG Long Island may require the Customer to repay all or a portion of the Rebate received if, within five (5) years of receipt of the Rebate, the Customer ceases purchasing its full electric requirements from PSEG Long Island or increases its use of electric power from non-PSEG Long Island sources at the facility, other than through the Long Island Choice Program.
</t>
  </si>
  <si>
    <t>Customer Name:
(Print)</t>
  </si>
  <si>
    <r>
      <t xml:space="preserve">Customer Signature:
</t>
    </r>
    <r>
      <rPr>
        <b/>
        <i/>
        <sz val="9"/>
        <color theme="1"/>
        <rFont val="Arial Narrow"/>
        <family val="2"/>
      </rPr>
      <t>Duly authorized representative</t>
    </r>
  </si>
  <si>
    <t>Date:</t>
  </si>
  <si>
    <t>Project ID:</t>
  </si>
  <si>
    <t>Effective:</t>
  </si>
  <si>
    <t>1. Rebates</t>
  </si>
  <si>
    <t>a)</t>
  </si>
  <si>
    <t>Subject to these Terms and Conditions, PSEG Long Island and/or its subsidiary, the Long Island Lighting Company d/b/a PSEG Long Island (hereinafter referred to individually or collectively as “PSEG Long Island”), will pay rebates to eligible Customers (hereinafter “Customers”) for the installation of Energy Conservation Measures (“ECMs”) listed on PSEG Long Island’s Commercial Efficiency Program (CEP)application forms.</t>
  </si>
  <si>
    <t>b)</t>
  </si>
  <si>
    <t xml:space="preserve">ECMs are those electric conservation measures identified as such in program materials issued by PSEG Long Island and other site-specific Custom or Whole Building Design Measures that are approved by PSEG Long Island.  The installation of ECMs and other site-specific Custom or Whole Building Design Measures will be referred to as (“Project”) in these Terms and Conditions. </t>
  </si>
  <si>
    <t>c)</t>
  </si>
  <si>
    <t>All ECMs must be new equipment and installed by licensed contractors where required by code and/or law.</t>
  </si>
  <si>
    <t>2. Customer Eligibility</t>
  </si>
  <si>
    <t>The PSEG Long Island Commercial Efficiency Program (“Program”) is available to all non-residential electric customers in the PSEG Long Island “Service Area,” which includes Nassau and Suffolk counties and a portion of Queens County known as the Rockaways.</t>
  </si>
  <si>
    <t>By participating in this Program, Customer agrees that PSEG Long Island obtains and/or retains ownership of all rights to existing and future emissions credits, renewable energy rights to existing and future emissions credits, renewable energy green tags, tradable renewable certificates and/or any and all other environmental benefits associated with the installation of the eligible equipment.</t>
  </si>
  <si>
    <t>3. Pre-Approval and Pre-Installation Survey</t>
  </si>
  <si>
    <t>PSEG Long Island will not pay any rebates unless PSEG Long Island pre-approves the ECMs proposed by the Customer and completes, to PSEG Long Island’s satisfaction, a pre-installation survey of the Customer’s facilities, unless PSEG Long Island has expressly waived such pre-approval/inspection requirement.</t>
  </si>
  <si>
    <t>PSEG Long Island reserves sole discretion to approve or disapprove of any proposed ECMs.</t>
  </si>
  <si>
    <t>4. Post-Installation Verification</t>
  </si>
  <si>
    <t>PSEG Long Island will not pay any rebates until it has performed, to PSEG Long Island’s satisfaction a post-installation verification of the installation, unless PSEG Long Island has expressly waived such post-installation verification requirement.  If PSEG Long Island determines that the ECMs were not installed in a manner that is consistent with the purpose of achieving energy savings, or if the installation was not consistent with generally accepted good engineering practices, PSEG Long Island reserves the right to require changes before making any rebate payments.  PSEG Long Island will not pay rebates until it has been verified that the Customer has received, as appropriate, final drawings, operation and maintenance manuals, and operator training.</t>
  </si>
  <si>
    <t>5. Customer Application and Analysis</t>
  </si>
  <si>
    <t xml:space="preserve"> </t>
  </si>
  <si>
    <t xml:space="preserve">In addition to completing the application, the Customer may be required by PSEG Long Island to provide an analysis of the demand and energy reduction potential of the proposed ECMs.  In some cases, a Professional Engineer licensed in the state of New York must prepare the analysis.  Nameplate data may be required at PSEG Long Island’s discretion.  </t>
  </si>
  <si>
    <t>PSEG Long Island may review the Customer’s application and analysis to make an independent determination of the energy saving and demand reduction potential.  PSEG Long Island reserves the right to reject or modify any calculations, based on PSEG Long Island’s own analysis.</t>
  </si>
  <si>
    <t>6. Site-Specific Custom Measures</t>
  </si>
  <si>
    <t>PSEG Long Island will only approve of those site-specific Custom ECMs that PSEG Long Island believes have cost-effective energy and/or demand reduction potential.  In any case, PSEG Long Island reserves sole discretion to approve or disapprove of payment of rebates for any such proposed ECMs.</t>
  </si>
  <si>
    <t>7. Rebate Amounts</t>
  </si>
  <si>
    <t>Before pre-approving any rebate amounts requested by the Customer, PSEG Long Island reserves the right to adjust the rebate amount.</t>
  </si>
  <si>
    <t>Once a rebate amount is pre-approved, PSEG Long Island will pay the customer no more than 70% of the installed cost of the ECM, or the pre-approved rebate amount, whichever is less.</t>
  </si>
  <si>
    <t xml:space="preserve">PSEG Long Island reserves the right to lower the rebate amount if the quantity and/or cost of ECMs actually installed by the Customer differ from the pre-approved amounts.  </t>
  </si>
  <si>
    <t>d)</t>
  </si>
  <si>
    <t>Notwithstanding any other provision of these Terms and Conditions, PSEG Long Island reserves the right to a refund of any rebates paid if, at any time, it learns that any agreed to ECMs were not actually, or properly installed, or have subsequently been disconnected.</t>
  </si>
  <si>
    <t>e)</t>
  </si>
  <si>
    <t>Custom Applications – The approved rebate cannot exceed PSEG Long Island’s electric savings benefits, as determined by PSEG Long Island through its analysis of the project</t>
  </si>
  <si>
    <t>f)</t>
  </si>
  <si>
    <t>PSEG Long Island reserves the right to withhold payment or to award the rebate in the form of a bill credit.  Customers in arrears at the time of rebate payment may not be eligible to receive a rebate.</t>
  </si>
  <si>
    <t>g)</t>
  </si>
  <si>
    <t xml:space="preserve">The UL classification of Energy Verification Services (EVS) for the appropriate product classification is required.  PSEG Long Island reserves the right to withhold rebate payments for or disqualify any ECM’s that do not carry the Underwriter’s Laboratory (UL) Classification Mark or, with the written consent of PSEG Long Island, an equivalent independent efficiency and product safety certification organization.  </t>
  </si>
  <si>
    <t xml:space="preserve">8. ECM and Installation Proof of Payment  </t>
  </si>
  <si>
    <t xml:space="preserve">The Customer must provide copies of all invoices (including itemization of all materials, labor, and equipment discounts) reflecting the costs of purchasing and installing the ECMs.  The invoices shall include a breakdown of all ECMs purchased for installation under the Program.  In addition, PSEG Long Island may require any other reasonable documentation or verification of the cost to the Customer of purchasing and installing the ECM.  PSEG Long Island may require invoices from Customer’s contractor to determine the price paid by the contractor (including any discounts or rebates) for the ECMs.  For custom ECMs, PSEG Long Island reserves the right to use the contractor’s reasonable costs in order to determine the correct rebate amount.  </t>
  </si>
  <si>
    <t xml:space="preserve">PSEG Long Island may require copies of the construction specifications, including relevant ECMs, provided to the construction/installation contractors for certain Projects. PSEG Long Island may refuse to pay rebates if the specifications do not adequately provide for installation of the ECMs consistent with good engineering and energy-efficient design practices.  Customer will, upon request by PSEG Long Island, provide a copy of the as-built drawings and equipment submittals for the facility.  </t>
  </si>
  <si>
    <t>Title to all of the equipment purchased under this agreement shall rest with the Customer.</t>
  </si>
  <si>
    <t>9. Installation Service Costs Recognized</t>
  </si>
  <si>
    <t>PSEG Long Island will recognize installation costs only to the extent that they are determined by PSEG Long Island to be reasonable and actually incurred by the Customer.</t>
  </si>
  <si>
    <t>10. Contractor Shared Savings Arrangements</t>
  </si>
  <si>
    <t>If Custom ECMs are being installed by Customer’s contractor under a “shared savings” contract or other situation where the customer’s contract is not based upon the price of installed equipment, PSEG Long Island reserves the right to determine the cost of purchasing and installing the ECMs based on the reasonable retail costs in purchasing the equipment and installing the ECMs.</t>
  </si>
  <si>
    <t>11. Date of Rebate Payments</t>
  </si>
  <si>
    <t xml:space="preserve">PSEG Long Island expects to pay the rebate within sixty (60) days after all of the following conditions are met:  (1) construction/renovation of Customer’s facility is completed; (2) Customer has received an occupancy permit; and (3) PSEG Long Island has verified equipment and installation costs and satisfactory installation of the ECMs, all in accordance with the specifications. (4) All documents required by the application have been received by PSEG Long Island. </t>
  </si>
  <si>
    <t>12. Replacement of Burn-Outs</t>
  </si>
  <si>
    <t>Customers who install energy-efficient lighting ECMs are expected to replace any of the energy-efficient lights that burn out with lights of similar or superior energy savings efficiency at the Customer’s expense.</t>
  </si>
  <si>
    <t>13. Monitoring and Evaluation Follow-up Visits</t>
  </si>
  <si>
    <t>PSEG Long Island reserves the right to make a reasonable number of installation follow-up visits to Customer’s Facility during the 24 months following the actual completion date noted on this application.  Such visit(s) are not meant to inconvenience the Customer, PSEG Long Island, and the Customer agrees to provide access within a reasonable timeframe of receiving the request for a follow up visit.</t>
  </si>
  <si>
    <t xml:space="preserve">The purpose of the follow-up visit(s) is to provide PSEG Long Island with an opportunity to review the operation of the ECMs for program evaluation purposes.  </t>
  </si>
  <si>
    <t>14. Limited Scope of Review</t>
  </si>
  <si>
    <t xml:space="preserve">PSEG Long Island is under no obligation to:  (1) make follow-up visits, (2) review the operation of the ECMs, or (3) make any suggestions of any kind to the Customer.  </t>
  </si>
  <si>
    <t>The scope of review by PSEG Long Island of the design and installation of the ECMs is limited solely to determining whether Program conditions have been met.  It does not include any kind of safety review.</t>
  </si>
  <si>
    <t>15. Changes in the Program</t>
  </si>
  <si>
    <t>PSEG Long Island may change the program and the Terms &amp; Conditions at any time without notice.  PSEG Long Island, however, will process pre-approved applications, to completion under the Terms &amp; Conditions in effect at the time of the pre-approval.</t>
  </si>
  <si>
    <t>PSEG Long Island reserves the right, for any reason, to stop pre-approving ECMs at any time without notice.  In particular, PSEG Long Island is not obligated to pre-approve any application for an rebate that may result in PSEG Long Island exceeding its program budget</t>
  </si>
  <si>
    <t>The Program described in the application may be altered, suspended, or canceled by PSEG Long Island at any time without prior notice.  Under such circumstances, the Customer is not entitled to any Program benefits in excess of those approved prior to such action by PSEG Long Island.  Submission of a completed application does not entitle the Customer to program participation.  Entitlement to Program participation can only occur after PSEG Long Island has signed a copy of the application and granted pre-approval</t>
  </si>
  <si>
    <t>16. Payments Assignable to Contractors</t>
  </si>
  <si>
    <t>The Customer may direct that rebates be paid directly to the Customer’s contractor.  This request must be made expressly in writing.</t>
  </si>
  <si>
    <t>17. Publicity of Customer Participation</t>
  </si>
  <si>
    <t xml:space="preserve">PSEG Long Island may publicize the Customer’s participation in the Program, the results, the amount of rebates paid to the Customer, and any other information which reasonably relates to the Customer’s participation. </t>
  </si>
  <si>
    <t>18. Installation Schedule Requirements</t>
  </si>
  <si>
    <t>Where there is no deadline indicating otherwise on the application, PSEG Long Island may terminate the application and any approved rebate if the Customer is not engaged in installation of the pre-approved ECMs by the end of 180 days from the date PSEG Long Island approves the Customer’s Retrofit application and One year for all Custom applications.</t>
  </si>
  <si>
    <t>19. Limitation of Liability and Indemnification</t>
  </si>
  <si>
    <t>PSEG Long Island’s liability is limited to paying the approved rebates. .  Neither PSEG Long Island,  nor its affiliates, subsidiaries, Manager, employees, consultants, agents and contractors (“PSEG Long Island Parties”) shall be liable to the Customer for any consequential or incidental damages or for any damages in tort (including negligence) caused by any activities associated with this application or  the Program.</t>
  </si>
  <si>
    <t>The Customer shall protect, indemnify, and hold harmless PSEG Long Island, and the PSEG Long Island Parties from and against all liabilities, losses, claims, damages, judgments, penalties, causes of action, costs and expenses (including, without limitation, attorney’s fees and expenses) imposed upon or incurred by or assessed against PSEG Long Island, and the PSEG Long Island Parties resulting from, arising out of, or relating to the Program.</t>
  </si>
  <si>
    <t>20. No Warranties</t>
  </si>
  <si>
    <t xml:space="preserve">PSEG Long Island does not endorse, guarantee, or warrant any particular manufacturer or product, and PSEG Long Island provides no warranties, expressed or implied, for any product or services.   </t>
  </si>
  <si>
    <t>The Customer acknowledges that neither PSEG Long Island nor any of the PSEG Long Island Parties are responsible for assuring that the design, engineering and construction of Customer’s Project or that the installation of the ECMs is proper or complies with any particular laws (including patent laws), codes, or industry standards.  PSEG Long Island does not make any representations of any kind regarding the results to be achieved by the ECMs or the adequacy or safety of such measures.</t>
  </si>
  <si>
    <t>21. Customer Must Pay All Taxes</t>
  </si>
  <si>
    <t xml:space="preserve">The benefits conferred upon the Customer through participation in this program may be taxable by the federal, state, and local government.  The Customer is responsible for declaring any benefits and paying any associated  taxes.   </t>
  </si>
  <si>
    <t>22. Pre-Approval Letter</t>
  </si>
  <si>
    <t>After an application is approved by PSEG Long Island’s authorized executive, the Customer will receive written notification of the pre-approved rebate amount and the date that the ECMs must be fully installed to qualify for rebate payments.  Any ECMs installed prior to the issuance of PSEG Long Island’s written authorization will be deemed as an unauthorized installation and PSEG Long Island will have no obligation to pay rebates for those ECMs.</t>
  </si>
  <si>
    <t>23. Vendor Selection</t>
  </si>
  <si>
    <t>It is the Customer’s responsibility to select a vendor to perform the work indicated on the Customer’s Application.</t>
  </si>
  <si>
    <t>24. Removal of Equipment</t>
  </si>
  <si>
    <t>The Customer agrees, as a condition of participation in the Program, to remove and dispose of all equipment being replaced by the ECMs and further agrees to carry out such removal and disposal in accordance with all laws, rules, and regulations.  The Customer agrees not to reinstall any of this equipment in the Service Area of PSEG Long Island.</t>
  </si>
  <si>
    <t>25. Miscellaneous</t>
  </si>
  <si>
    <t xml:space="preserve">These Terms and Conditions and program requirements outline the conditions under which PSEG Long Island will pay rebates.  These Terms and Conditions are subject to change at PSEG Long Island’s discretion. </t>
  </si>
  <si>
    <t xml:space="preserve">If any provision of the Terms and Conditions is deemed invalid by any court or administrative body having jurisdiction, such ruling shall not invalidate any other provision, and the remaining Terms and Conditions shall remain in full force and effect in accordance with their terms.  </t>
  </si>
  <si>
    <t>The Customer’s acceptance of final payment releases PSEG Long Island from all claims and liabilities to the Customer, and its representatives or assigns.</t>
  </si>
  <si>
    <t>By providing a telephone number you are giving consent to be contacted at that number about matters that are closely related to the utility service.</t>
  </si>
  <si>
    <t>(initials)</t>
  </si>
  <si>
    <t>Application Version</t>
  </si>
  <si>
    <t>Rebate Guidelines</t>
  </si>
  <si>
    <t>*</t>
  </si>
  <si>
    <t>https://www.psegliny.com/businessandcontractorservices/businessandcommercialsavings/rebates</t>
  </si>
  <si>
    <t>Pre-approval is required.</t>
  </si>
  <si>
    <t>Pre-inspection is required for all buildings. If there is no existing building (vacant lot) pre-inspection will not be required.</t>
  </si>
  <si>
    <t>Project must be started after 01/01/2026 and completed within 365 days of preapproval for existing buildings and new construction, where there is a vacant lot at time of application submittal.</t>
  </si>
  <si>
    <t xml:space="preserve">  </t>
  </si>
  <si>
    <t xml:space="preserve"> - The 365 day preapproval timeframe does not include the 6 month M&amp;V requirement, where required, please allow additional time for rebate processing and payment.</t>
  </si>
  <si>
    <t>All projects are subject to Post-inspection.</t>
  </si>
  <si>
    <t>Custom Performance projects must pass PSEG Long Island's cost/benefit screening. Rebates will not exceed PSEG Long Island's energy savings benefits.</t>
  </si>
  <si>
    <t xml:space="preserve">If the proposed equipment technology is not listed, please select "Other Custom Measures" application type on the first tab and complete information requested on the relevant tabs, or you may contact a PSEG Long Island Representative or PSEG Long Island's Infoline at 1-800-692-2626.  Rebate eligibility and amount will be evaluated on a case by case basis. </t>
  </si>
  <si>
    <t xml:space="preserve">Eligibility criteria may be updated or modified regularly.  </t>
  </si>
  <si>
    <t>Only Applications and Worksheets in effect at the time of submittal will be accepted. Please visit our website to confirm effective Applications:</t>
  </si>
  <si>
    <t xml:space="preserve">All installations must be installed in accordance with all applicable local, state and national codes and ordinances.
</t>
  </si>
  <si>
    <t>Measure-specific eligibility requirements and deadlines apply.  See appropriate Eligibility Requirements for each application type.</t>
  </si>
  <si>
    <t>If  submitting electronically, applicant must either submit an e-mail in lieu of signature or provide a hard copy with signature (fax, pdf, printed original, etc.).</t>
  </si>
  <si>
    <t>If customer has participated in any other state or utility sponsored rebate program, related to the technology in this application, please contact a PSEG Long Island Representative to determine whether the project is also eligible under this program.</t>
  </si>
  <si>
    <t>Program Requirements/Steps to Participate</t>
  </si>
  <si>
    <t>Before you purchase and install equipment, send the following to PSEG Long Island to receive your Pre-Approval Letter:</t>
  </si>
  <si>
    <t>Completed Customer Information section of application and appropriate worksheets.  (Incomplete applications will not be accepted.)</t>
  </si>
  <si>
    <t>Submit required documents (see Required Documents check sheet tab for selected Application Type)</t>
  </si>
  <si>
    <t>Partners may submit documentation by completing an On Line Application via Partner Portal. If not submitting via Partner Portal On Line Application:</t>
  </si>
  <si>
    <t xml:space="preserve">For Electronic Submissions e-mail documents to:  </t>
  </si>
  <si>
    <t>CEPLI@pseg.com</t>
  </si>
  <si>
    <t>Each required document must be a separate file (no zipped files)</t>
  </si>
  <si>
    <t>Applications must be saved as:  26Custom_&lt;&lt;&lt;customer Name&gt;&gt;MMDDYYYY.xls</t>
  </si>
  <si>
    <t>*Please note, you may also complete and submit project applications and documents through the Online Application found in the Lead Partner Portal</t>
  </si>
  <si>
    <t xml:space="preserve">For Online Submissions:  </t>
  </si>
  <si>
    <t>www.pseglinyportal.com</t>
  </si>
  <si>
    <r>
      <rPr>
        <sz val="11"/>
        <rFont val="Arial Narrow"/>
        <family val="2"/>
      </rPr>
      <t xml:space="preserve">Please note, all emails from the Partner Portal will be from the following email address: </t>
    </r>
    <r>
      <rPr>
        <sz val="11"/>
        <color theme="10"/>
        <rFont val="Arial Narrow"/>
        <family val="2"/>
      </rPr>
      <t>psegpartnersupport@trccompanies.com</t>
    </r>
  </si>
  <si>
    <t>For Hardcopy Submissions:  PSEG Long Island CEP, 395 North Service Rd, Suite 409, Melville, NY 11747</t>
  </si>
  <si>
    <r>
      <rPr>
        <b/>
        <sz val="11"/>
        <color rgb="FF000000"/>
        <rFont val="Arial Narrow"/>
        <family val="2"/>
      </rPr>
      <t>AFTER you receive your Pre-Approval Letter,</t>
    </r>
    <r>
      <rPr>
        <sz val="11"/>
        <color indexed="8"/>
        <rFont val="Arial Narrow"/>
        <family val="2"/>
      </rPr>
      <t xml:space="preserve"> complete the project. </t>
    </r>
  </si>
  <si>
    <t>Once Project is Complete:</t>
  </si>
  <si>
    <t xml:space="preserve">Submit copies of customer validated proof of payment (e.g. itemized invoice) showing the facility address, date and place of purchase and the model/part numbers of installed equipment. </t>
  </si>
  <si>
    <t xml:space="preserve">A PSEG Long Island representative will contact you to schedule a post-inspection. </t>
  </si>
  <si>
    <t>After verification that all necessary requirements have been met, a PSEG Long Island representative will authorize payment and either mail a check to the applicant/assignee or apply a bill credit to the applicant’s account.</t>
  </si>
  <si>
    <t>Space Heating and Weatherization Eligibility Requirements &amp; Rebate</t>
  </si>
  <si>
    <t>Heat Pump Eligibility Requirements</t>
  </si>
  <si>
    <t>- All equipment must comply with the NY State Clean Heat Calculator and/or applicable Industry Standards</t>
  </si>
  <si>
    <t>- All measures must comply with the 2020 Energy Conservation Code of New York State</t>
  </si>
  <si>
    <t>- Equipment installed in commercial buildings must be sized in accordance with load calculations following ANSI21/ASHRAE22/ACCA Standard 183-2007 (RA2017) or other code-approved equivalent computational procedure.</t>
  </si>
  <si>
    <t>- Changes in scope after project pre-approval require submittal of revised analysis and other supporting documents for second pre-approval. The project will be analyzed as per the current rebate.</t>
  </si>
  <si>
    <t>- Final rebate payment is based upon installed equipment specifications and operating data (through M&amp;V or EMS/BMS), and may be lower than pre-approved amounts</t>
  </si>
  <si>
    <t>- Integrated controls will be required on ccASHP projects where a supplemental fossil fuel heat source is present</t>
  </si>
  <si>
    <t>- All new equipment must not increase the overall annual site energy consumption</t>
  </si>
  <si>
    <t>- For HRV/ERV projects, please refer to the PSEG Long Island Standard Application for rebates</t>
  </si>
  <si>
    <t>- NEEP Cold Climate ASHPs must be listed on the NEEP website - https://ashp.neep.org/</t>
  </si>
  <si>
    <t>- PSEG Long Island reserves the right to ask for operating data for any project for a certain period of time.</t>
  </si>
  <si>
    <t>Required Documents for All Projects</t>
  </si>
  <si>
    <t>Document:</t>
  </si>
  <si>
    <t>Responsible Party</t>
  </si>
  <si>
    <t>Deliverable Timeline</t>
  </si>
  <si>
    <t>Customer/Contractor</t>
  </si>
  <si>
    <t>Pre-Installation</t>
  </si>
  <si>
    <t>Customer or Contractor is assigned</t>
  </si>
  <si>
    <t>Post-Installation</t>
  </si>
  <si>
    <t>Heat Pump Measure Specific Documents Required</t>
  </si>
  <si>
    <t>Weatherization Measure Specific Documents Required</t>
  </si>
  <si>
    <t>PSEG Long Island may require additional documentation not listed in the check boxes above as deemed necessary to properly process any rebates.</t>
  </si>
  <si>
    <t>Required System Sizing:</t>
  </si>
  <si>
    <r>
      <t xml:space="preserve">- </t>
    </r>
    <r>
      <rPr>
        <b/>
        <sz val="11"/>
        <rFont val="Arial Narrow"/>
        <family val="2"/>
      </rPr>
      <t>Full Electrification Definition</t>
    </r>
    <r>
      <rPr>
        <sz val="11"/>
        <rFont val="Arial Narrow"/>
        <family val="2"/>
      </rPr>
      <t xml:space="preserve"> - The Installation of an electric heat pump system that is designed to meet 100 percent of the building's design-day heating load. In these scenarios, an electric heat pump is sized to maintain the indoor temperature required by building codes.</t>
    </r>
  </si>
  <si>
    <r>
      <t xml:space="preserve">- </t>
    </r>
    <r>
      <rPr>
        <b/>
        <sz val="11"/>
        <rFont val="Arial Narrow"/>
        <family val="2"/>
      </rPr>
      <t>Phased Electrification Definition</t>
    </r>
    <r>
      <rPr>
        <sz val="11"/>
        <rFont val="Arial Narrow"/>
        <family val="2"/>
      </rPr>
      <t xml:space="preserve"> - Projects wherein the building electrification process is carried out over time. This staged approach aims to electrify most or all of a building's energy systems while minimizing disruptions to building operations and occupant experience. This may be a multifamily or commercial building where certain units of the building are fully converted to electric heat pumps for space heating perhaps at the time of tenant turnover, or as part of a more comprehensive phased renovation project. This may also result in instances where full electrification of the building may not be possible due to available electric capacity or limitations related to a customer’s capital cycles.</t>
    </r>
  </si>
  <si>
    <r>
      <t xml:space="preserve">- </t>
    </r>
    <r>
      <rPr>
        <b/>
        <sz val="11"/>
        <rFont val="Arial Narrow"/>
        <family val="2"/>
      </rPr>
      <t>Partial Electrification Definition</t>
    </r>
    <r>
      <rPr>
        <sz val="11"/>
        <rFont val="Arial Narrow"/>
        <family val="2"/>
      </rPr>
      <t xml:space="preserve"> - The installation of an electric heat pump system that does not fully meet the building’s design day heating load. In these scenarios, the electric heat pump is not sized to maintain the indoor temperature required by building codes. Partial electrification is also sometimes referred to as Part Load Electrification.</t>
    </r>
  </si>
  <si>
    <r>
      <t xml:space="preserve">- </t>
    </r>
    <r>
      <rPr>
        <b/>
        <sz val="11"/>
        <rFont val="Arial Narrow"/>
        <family val="2"/>
      </rPr>
      <t>Hybrid Electrification Definition</t>
    </r>
    <r>
      <rPr>
        <sz val="11"/>
        <rFont val="Arial Narrow"/>
        <family val="2"/>
      </rPr>
      <t xml:space="preserve"> - A dual fuel heating system with integrated control that includes an electric heat pump that serves a portion of the building’s design day heating load and relies on a fossil system to meet a portion of the load. A hybrid system relies on two separate components with integrated controls designed to operate independently, typically switching a fossil fuel system at some pre-determined lower temperature set point.</t>
    </r>
  </si>
  <si>
    <t>- Equipment sizing may be determined using applicable equipment documentation, including:</t>
  </si>
  <si>
    <t xml:space="preserve">     - NEEP Cold Climate Air Source Heat Pump List product information sheet. For NEEP certified equipment, the heating capacity shall be based on the equipment’s NEEP certificate rated heating </t>
  </si>
  <si>
    <r>
      <t xml:space="preserve">       capacity values at 17</t>
    </r>
    <r>
      <rPr>
        <sz val="11"/>
        <rFont val="Calibri"/>
        <family val="2"/>
      </rPr>
      <t>°</t>
    </r>
    <r>
      <rPr>
        <sz val="11"/>
        <rFont val="Arial Narrow"/>
        <family val="2"/>
      </rPr>
      <t>F, while the cooling capacity shall be based on the equipment’s NEEP certificate rated cooling capacity values at 95°F.</t>
    </r>
  </si>
  <si>
    <t xml:space="preserve">     - Manufacturer developed software that is capable of assigning equipment capacity at entered design heating and cooling temperature, in accordance with ACCA Manual N, ACCA Manual S, Standard 183, or other code-approved </t>
  </si>
  <si>
    <t xml:space="preserve">       equivalent computational procedure</t>
  </si>
  <si>
    <t xml:space="preserve">     - For systems that have sizing ratios substantially greater than 120% BHL and 115% BCL, the Program reserves the right to request additional justification or documentation.</t>
  </si>
  <si>
    <t>Weatherization Eligibility Requirements:</t>
  </si>
  <si>
    <t>- All installations must comply with the NY State Clean Heat Calculator and/or applicable Industry Standards</t>
  </si>
  <si>
    <t>- New Construction Buildings are not eligible for Weatherization Rebates</t>
  </si>
  <si>
    <t>- Existing Condition Building Cooling and Heating Loads must be calculated using ACCA Manual J and/or ANSI21/ASHRAE22/ACCA Standard 183-2007</t>
  </si>
  <si>
    <t>- Proposed Condition Building Cooling and Heating Loads must be calculated using ACCA Manual J and/or ANSI21/ASHRAE22/ACCA Standard 183-2007</t>
  </si>
  <si>
    <t>Rebate:</t>
  </si>
  <si>
    <t>Project Type</t>
  </si>
  <si>
    <t>Building Weatherization</t>
  </si>
  <si>
    <t>*Disadvantaged Community (DAC) rebates are available to customers who are located within a Disadvantaged Community; DAC status can be checked here:</t>
  </si>
  <si>
    <t xml:space="preserve">            - If the customer is located within a DAC, please make sure to select "Yes" in the "Located in a Disadvantaged Community" field on the "Customer Information" tab</t>
  </si>
  <si>
    <t xml:space="preserve">            - PSEG Long Island will make the final determination if a customer is located within a Disadvantaged Community based on the above link and data</t>
  </si>
  <si>
    <t>- For Multi-Family Custom Heat Pump Rebates, please refer to the Multi-Family application</t>
  </si>
  <si>
    <t>- Geothermal Heat Pump rebates are determined based on the AHRI Rated Full Load Heating Capacity (Btuh)/12,000</t>
  </si>
  <si>
    <t xml:space="preserve">- Fossil Fuel Decommissioning is defined as either the full removal of the fossil fuel heating source from the building OR the displacement of the fossil fuel as the heating source </t>
  </si>
  <si>
    <t xml:space="preserve">  but fossil fuel remains for non-comfort uses. (Water heating, cooking equipment, etc.)</t>
  </si>
  <si>
    <t>- Total Net MMBtu Savings are calculated from the most current NY State Clean Heat Tool Calculator version.</t>
  </si>
  <si>
    <t xml:space="preserve">     - Total Net MMBtu can be found on the Summary tab</t>
  </si>
  <si>
    <t>- Rebates must pass PSEG Long Island's cost/benefits screening.  Rebates will not exceed PSEG Long Island's Electric Savings Benefits</t>
  </si>
  <si>
    <t>- Please use below calculator to determine the estimated rebate. All rebate values will be reviewed by PSEG Long Island and are subject to change</t>
  </si>
  <si>
    <t>Equipment Type</t>
  </si>
  <si>
    <t>Total Number of Buildings</t>
  </si>
  <si>
    <t>Estimated Rebate ($)</t>
  </si>
  <si>
    <t>Building Weatherization (Existing Building)</t>
  </si>
  <si>
    <t>Total Project Cost</t>
  </si>
  <si>
    <t>Estimated Project Rebate</t>
  </si>
  <si>
    <t>I have read and understand the information listed above.</t>
  </si>
  <si>
    <t>HP &amp; VRF-Eligibility &amp; Rebate</t>
  </si>
  <si>
    <t>Chiller -Eligibility &amp; Rebate</t>
  </si>
  <si>
    <t>Organization Type</t>
  </si>
  <si>
    <t>Cap</t>
  </si>
  <si>
    <t>Project Cost</t>
  </si>
  <si>
    <t>Government</t>
  </si>
  <si>
    <t>Existing Building</t>
  </si>
  <si>
    <t xml:space="preserve">Air-Cooled </t>
  </si>
  <si>
    <t>Not Incorporated</t>
  </si>
  <si>
    <t>Water-Cooled, Positive Displacement</t>
  </si>
  <si>
    <t>Incorporated</t>
  </si>
  <si>
    <t>Water Cooled, Centrifugal</t>
  </si>
  <si>
    <t>Not for Profit</t>
  </si>
  <si>
    <t>Building Type</t>
  </si>
  <si>
    <t>Fossil Fuel Left in Place</t>
  </si>
  <si>
    <t>Rebate Payment Method</t>
  </si>
  <si>
    <t>College</t>
  </si>
  <si>
    <t>Fossil Fuel Decommissioning</t>
  </si>
  <si>
    <t>Path</t>
  </si>
  <si>
    <t>Grocery</t>
  </si>
  <si>
    <t>Check to Customer</t>
  </si>
  <si>
    <t>Health</t>
  </si>
  <si>
    <t>Path A - Constant Speed Chillers</t>
  </si>
  <si>
    <t>Assigned to Contractor</t>
  </si>
  <si>
    <t>Hospital</t>
  </si>
  <si>
    <t>Rebate Units</t>
  </si>
  <si>
    <t>New Construction/Electric Replacement/Fossil Fuel Active Left in Place **</t>
  </si>
  <si>
    <t>Path B - Variable Speed Chillers</t>
  </si>
  <si>
    <t>Hotel</t>
  </si>
  <si>
    <t>Located in DAC</t>
  </si>
  <si>
    <t>Manufacturing</t>
  </si>
  <si>
    <t>$/MMBtu</t>
  </si>
  <si>
    <t>Non- DAC</t>
  </si>
  <si>
    <t>DAC</t>
  </si>
  <si>
    <t>Office</t>
  </si>
  <si>
    <t>Air and Water Cooled Chillers</t>
  </si>
  <si>
    <t>$/MMBTU</t>
  </si>
  <si>
    <t>Yes</t>
  </si>
  <si>
    <t>Religious</t>
  </si>
  <si>
    <t>No</t>
  </si>
  <si>
    <t>Restaurant</t>
  </si>
  <si>
    <t>Unsure</t>
  </si>
  <si>
    <t>Retail</t>
  </si>
  <si>
    <t>School</t>
  </si>
  <si>
    <t>Custom Project Type</t>
  </si>
  <si>
    <t>Warehouse</t>
  </si>
  <si>
    <t>Path A – Constant Speed Chillers</t>
  </si>
  <si>
    <t>Other</t>
  </si>
  <si>
    <t>Size Minimum (Tons)</t>
  </si>
  <si>
    <t>Size Maximum (Tons)</t>
  </si>
  <si>
    <t>ECCCNYS Maximum Full Load (kW/Ton)</t>
  </si>
  <si>
    <t>ECCCNYS Maximum IPLV (kW/Ton)</t>
  </si>
  <si>
    <t>Chiller Installation</t>
  </si>
  <si>
    <t>Chiller Plant Optimization</t>
  </si>
  <si>
    <t>Data Center</t>
  </si>
  <si>
    <t>Whole Building</t>
  </si>
  <si>
    <t>M&amp;V</t>
  </si>
  <si>
    <t>Heat Pumps &amp; VRFs</t>
  </si>
  <si>
    <t>Other Custom Measures</t>
  </si>
  <si>
    <t>NEED EFLH TABLE</t>
  </si>
  <si>
    <t>Chiller #</t>
  </si>
  <si>
    <t>kW Calculation</t>
  </si>
  <si>
    <t>kWh Calcuation</t>
  </si>
  <si>
    <t>MMBTU Calculation</t>
  </si>
  <si>
    <t>Rebate Calcuation</t>
  </si>
  <si>
    <t xml:space="preserve">       Version History</t>
  </si>
  <si>
    <t>Version Number</t>
  </si>
  <si>
    <t>Year</t>
  </si>
  <si>
    <t>Effective Date</t>
  </si>
  <si>
    <t>Date</t>
  </si>
  <si>
    <t>Version</t>
  </si>
  <si>
    <t>Comment</t>
  </si>
  <si>
    <t xml:space="preserve">Initials </t>
  </si>
  <si>
    <t>V1.0_D1</t>
  </si>
  <si>
    <t>Removed Custom heat pumps from Custom workbook - Moved to new Custom Heat Pump Workbook</t>
  </si>
  <si>
    <t>ED</t>
  </si>
  <si>
    <t>='Development Tab'!C3</t>
  </si>
  <si>
    <t>This application should only be used for Custom Heat Pump Measures. For other Commercial rebates please visit:</t>
  </si>
  <si>
    <t>- For Multi-Family Heat Pump Rebates, please see the Multi-Family Application found on the PSEG Long Island website or ask your PSEG Long Island Representative.</t>
  </si>
  <si>
    <t>New Construction Heat Pump Scenario*</t>
  </si>
  <si>
    <t>*Includes Electric Resistance and Supplemental Heating Scenarios</t>
  </si>
  <si>
    <t>Electric Replacement</t>
  </si>
  <si>
    <t>V1_D2</t>
  </si>
  <si>
    <t>Removed All Electric Building Law Language &amp; added "new construction" options back in throughout app</t>
  </si>
  <si>
    <t xml:space="preserve">     Terms &amp; Condition, Version 1.0_Draft15</t>
  </si>
  <si>
    <t>V1_D3</t>
  </si>
  <si>
    <t>JC</t>
  </si>
  <si>
    <t>Customer Info: Hid and removed redundant fields (data collection from PDF app), added language in header</t>
  </si>
  <si>
    <t>- Custom New Construction/Electric Replacement/Supplemental Heating Commercial Heat Pumps will be capped at $500,000 per project or 70% of the project installed cost, whichever is less</t>
  </si>
  <si>
    <t>GSHP</t>
  </si>
  <si>
    <t>Tons</t>
  </si>
  <si>
    <t>&lt;=10 tons</t>
  </si>
  <si>
    <t>10 - &gt;=20 Tons</t>
  </si>
  <si>
    <t>20+ Tons</t>
  </si>
  <si>
    <t>ASHP/VRF/LUHP</t>
  </si>
  <si>
    <t>Rebate/Ton</t>
  </si>
  <si>
    <t>Total Rebate</t>
  </si>
  <si>
    <t>Total Net MMBtus</t>
  </si>
  <si>
    <t>Fuel Type</t>
  </si>
  <si>
    <t>Electric</t>
  </si>
  <si>
    <t>Gas</t>
  </si>
  <si>
    <t>Propane</t>
  </si>
  <si>
    <t>Oil</t>
  </si>
  <si>
    <t>Heat Pumps</t>
  </si>
  <si>
    <t>Total Installed AHRI Rated Heating Capacity at 17F (Btuh)</t>
  </si>
  <si>
    <t>- ccASHP, VRF and Unitary Heat Pump rebates are determined based on the AHRI Rated Heating Capacity at 17F (Btuh)/12,000</t>
  </si>
  <si>
    <t>Custom Space Heating Measures</t>
  </si>
  <si>
    <t>≤10 Tons</t>
  </si>
  <si>
    <t>Total Installed AHRI Rated Heating Capacity at 17F (Btuh)/12,000 Range</t>
  </si>
  <si>
    <t xml:space="preserve">            - Customers located in a Disadvantaged Community may be eligible for up to 25% increased rebates.</t>
  </si>
  <si>
    <t>Building Weatherization (Existing Building ONLY)</t>
  </si>
  <si>
    <t>New Construction/Electric Replacement/Supplemental Heating Commercial Heat Pumps will be capped at $500,000 per project or 70% of the project installed cost, whichever is less</t>
  </si>
  <si>
    <t>Custom Performance Project Rebates will be capped at $500,000 or 70% of the installed project cost, whichever is less.</t>
  </si>
  <si>
    <t>Custom Decomissioned Fossil Fuel Commercial Heat Pumps will be capped at $500,000 per project or 70% of the project installed cost, whichever is less</t>
  </si>
  <si>
    <t>New York State Clean Heat Approved Heat Pump**</t>
  </si>
  <si>
    <t>New York State Clean Heat Approved Geothermal Heat Pump**</t>
  </si>
  <si>
    <t>**Heat Pumps include NEEP Listed Cold Climate Air Source Heat Pumps, Air Source Variable Refrigerant Flow Heat Pumps, Large Unitary Air Source Heat Pumps and Geothermal Heat Pumps.</t>
  </si>
  <si>
    <t>10&lt; Tons ≤20</t>
  </si>
  <si>
    <t>V1_D4</t>
  </si>
  <si>
    <t>Updated HP rebate logic to $$/Ton</t>
  </si>
  <si>
    <t>Changed cap in langauge and logic to $500k</t>
  </si>
  <si>
    <t>SB</t>
  </si>
  <si>
    <t>V1_D7</t>
  </si>
  <si>
    <t>Hid T's and C's</t>
  </si>
  <si>
    <t xml:space="preserve">- Commercial Space Heating project must meet the Full Electrification or Phased Electrification definition below. </t>
  </si>
  <si>
    <t>The Commercial Efficiency Program offers Heat Pump rebates to commercial, industrial, institutional, educational, municipal or multi-family building customers who install qualifying energy efficient equipment. This application is not to be used for prescriptive rebates. Rebates require pre-approval .Customer/Contractor must submit Commercial Efficiency Program Customer Application with this equipment application.</t>
  </si>
  <si>
    <t>If the proposed equipment either does not meet the eligibility requirements or is not listed below, the applicant may still be eligible for a Custom Performance Rebate. Please refer to the Custom Performance Rebate application. You may also contact a PSEG Long Island representative or the PSEG Long Island Energy Efficiency Infoline at 1-800-692-2626.</t>
  </si>
  <si>
    <t>Decommissioned Fossil Fuel System Heat Pump Scenario</t>
  </si>
  <si>
    <t>- Custom Decommissioned Fossil Fuel Commercial Heat Pumps will be capped at $500,000 per Project or 70% of the project installed cost, whichever is less</t>
  </si>
  <si>
    <t>- Partial and Hybrid systems are not eligible for rebates. See definitions below:</t>
  </si>
  <si>
    <t>V1</t>
  </si>
  <si>
    <t>Locked and final per PSEG</t>
  </si>
  <si>
    <t>1.0</t>
  </si>
  <si>
    <t>12.22.25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</si>
</sst>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lt;=9999999]###\-####;\(###\)\ ###\-####"/>
    <numFmt numFmtId="166" formatCode="[$-409]mmmm\ d\,\ yyyy;@"/>
    <numFmt numFmtId="167" formatCode="0.0"/>
    <numFmt numFmtId="168" formatCode="_(* #,##0_);_(* \(#,##0\);_(* &quot;-&quot;??_);_(@_)"/>
    <numFmt numFmtId="169" formatCode="&quot;$&quot;#,##0"/>
    <numFmt numFmtId="170" formatCode="_(&quot;$&quot;* #,##0_);_(&quot;$&quot;* \(#,##0\);_(&quot;$&quot;* &quot;-&quot;??_);_(@_)"/>
  </numFmts>
  <fonts count="7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8"/>
      <color rgb="FF000000"/>
      <name val="Segoe UI"/>
      <family val="2"/>
    </font>
    <font>
      <u/>
      <sz val="11"/>
      <color theme="10"/>
      <name val="Calibri"/>
      <family val="2"/>
      <scheme val="minor"/>
    </font>
    <font>
      <b/>
      <sz val="28"/>
      <color theme="0"/>
      <name val="Times New Roman"/>
      <family val="1"/>
    </font>
    <font>
      <sz val="22"/>
      <color theme="0"/>
      <name val="Arial Narrow"/>
      <family val="2"/>
    </font>
    <font>
      <sz val="28"/>
      <color theme="0"/>
      <name val="Times New Roman"/>
      <family val="1"/>
    </font>
    <font>
      <i/>
      <sz val="16"/>
      <color theme="0"/>
      <name val="Times New Roman"/>
      <family val="1"/>
    </font>
    <font>
      <i/>
      <sz val="22"/>
      <color theme="0"/>
      <name val="Times New Roman"/>
      <family val="1"/>
    </font>
    <font>
      <i/>
      <sz val="11"/>
      <color theme="1"/>
      <name val="Arial Narrow"/>
      <family val="2"/>
    </font>
    <font>
      <b/>
      <sz val="14"/>
      <color rgb="FF142C41"/>
      <name val="Arial Narrow"/>
      <family val="2"/>
    </font>
    <font>
      <b/>
      <sz val="11"/>
      <color theme="1"/>
      <name val="Arial Narrow"/>
      <family val="2"/>
    </font>
    <font>
      <sz val="14"/>
      <color theme="1"/>
      <name val="Arial Narrow"/>
      <family val="2"/>
    </font>
    <font>
      <sz val="11"/>
      <color theme="1"/>
      <name val="Arial Narrow"/>
      <family val="2"/>
    </font>
    <font>
      <sz val="10"/>
      <color theme="1"/>
      <name val="Arial Narrow"/>
      <family val="2"/>
    </font>
    <font>
      <u/>
      <sz val="14"/>
      <color theme="10"/>
      <name val="Arial Narrow"/>
      <family val="2"/>
    </font>
    <font>
      <i/>
      <sz val="10"/>
      <color theme="0"/>
      <name val="Arial Narrow"/>
      <family val="2"/>
    </font>
    <font>
      <sz val="8"/>
      <color theme="1"/>
      <name val="Calibri"/>
      <family val="2"/>
      <scheme val="minor"/>
    </font>
    <font>
      <sz val="10"/>
      <color rgb="FFFF0000"/>
      <name val="Calibri"/>
      <family val="2"/>
      <scheme val="minor"/>
    </font>
    <font>
      <b/>
      <sz val="10"/>
      <color theme="1"/>
      <name val="Arial Narrow"/>
      <family val="2"/>
    </font>
    <font>
      <u/>
      <sz val="14"/>
      <color theme="10"/>
      <name val="Calibri"/>
      <family val="2"/>
      <scheme val="minor"/>
    </font>
    <font>
      <b/>
      <sz val="9"/>
      <color theme="1"/>
      <name val="Arial Narrow"/>
      <family val="2"/>
    </font>
    <font>
      <sz val="9"/>
      <name val="Arial Narrow"/>
      <family val="2"/>
    </font>
    <font>
      <b/>
      <i/>
      <sz val="9"/>
      <color theme="1"/>
      <name val="Arial Narrow"/>
      <family val="2"/>
    </font>
    <font>
      <sz val="11"/>
      <name val="Arial Narrow"/>
      <family val="2"/>
    </font>
    <font>
      <i/>
      <sz val="10"/>
      <color theme="1"/>
      <name val="Arial Narrow"/>
      <family val="2"/>
    </font>
    <font>
      <i/>
      <sz val="10"/>
      <name val="Arial Narrow"/>
      <family val="2"/>
    </font>
    <font>
      <b/>
      <sz val="18"/>
      <color rgb="FF0070C0"/>
      <name val="Arial Narrow"/>
      <family val="2"/>
    </font>
    <font>
      <b/>
      <sz val="7"/>
      <color rgb="FF142C41"/>
      <name val="Arial Narrow"/>
      <family val="2"/>
    </font>
    <font>
      <sz val="7"/>
      <color rgb="FFF85208"/>
      <name val="Arial Narrow"/>
      <family val="2"/>
    </font>
    <font>
      <sz val="6"/>
      <color rgb="FFF85208"/>
      <name val="Arial Narrow"/>
      <family val="2"/>
    </font>
    <font>
      <sz val="7"/>
      <name val="Arial Narrow"/>
      <family val="2"/>
    </font>
    <font>
      <sz val="6"/>
      <color theme="1"/>
      <name val="Arial Narrow"/>
      <family val="2"/>
    </font>
    <font>
      <sz val="7"/>
      <color theme="1"/>
      <name val="Arial Narrow"/>
      <family val="2"/>
    </font>
    <font>
      <sz val="7"/>
      <color rgb="FF142C41"/>
      <name val="Arial Narrow"/>
      <family val="2"/>
    </font>
    <font>
      <sz val="11"/>
      <color rgb="FFF85208"/>
      <name val="Arial Narrow"/>
      <family val="2"/>
    </font>
    <font>
      <i/>
      <sz val="7"/>
      <color theme="1"/>
      <name val="Arial Narrow"/>
      <family val="2"/>
    </font>
    <font>
      <sz val="10"/>
      <name val="Arial Narrow"/>
      <family val="2"/>
    </font>
    <font>
      <sz val="11"/>
      <color rgb="FFFF0000"/>
      <name val="Arial Narrow"/>
      <family val="2"/>
    </font>
    <font>
      <u/>
      <sz val="11"/>
      <color theme="10"/>
      <name val="Arial Narrow"/>
      <family val="2"/>
    </font>
    <font>
      <sz val="12"/>
      <name val="Arial Narrow"/>
      <family val="2"/>
    </font>
    <font>
      <sz val="12"/>
      <color theme="1"/>
      <name val="Arial Narrow"/>
      <family val="2"/>
    </font>
    <font>
      <sz val="11"/>
      <color theme="10"/>
      <name val="Arial Narrow"/>
      <family val="2"/>
    </font>
    <font>
      <sz val="11"/>
      <color indexed="8"/>
      <name val="Arial Narrow"/>
      <family val="2"/>
    </font>
    <font>
      <b/>
      <sz val="11"/>
      <color rgb="FF000000"/>
      <name val="Arial Narrow"/>
      <family val="2"/>
    </font>
    <font>
      <b/>
      <sz val="11"/>
      <name val="Arial Narrow"/>
      <family val="2"/>
    </font>
    <font>
      <sz val="8"/>
      <color rgb="FF000000"/>
      <name val="Tahoma"/>
      <family val="2"/>
    </font>
    <font>
      <b/>
      <sz val="24"/>
      <color theme="0"/>
      <name val="Times New Roman"/>
      <family val="1"/>
    </font>
    <font>
      <sz val="11"/>
      <color theme="0"/>
      <name val="Arial Narrow"/>
      <family val="2"/>
    </font>
    <font>
      <i/>
      <sz val="18"/>
      <color theme="0"/>
      <name val="Times New Roman"/>
      <family val="1"/>
    </font>
    <font>
      <b/>
      <sz val="14"/>
      <color rgb="FFF85208"/>
      <name val="Arial Narrow"/>
      <family val="2"/>
    </font>
    <font>
      <b/>
      <sz val="11"/>
      <color rgb="FF142C41"/>
      <name val="Arial Narrow"/>
      <family val="2"/>
    </font>
    <font>
      <sz val="11"/>
      <color rgb="FF142C41"/>
      <name val="Arial Narrow"/>
      <family val="2"/>
    </font>
    <font>
      <b/>
      <sz val="14"/>
      <color rgb="FF0054CC"/>
      <name val="Arial Narrow"/>
      <family val="2"/>
    </font>
    <font>
      <sz val="11"/>
      <name val="Calibri"/>
      <family val="2"/>
    </font>
    <font>
      <b/>
      <sz val="12"/>
      <color rgb="FFF85208"/>
      <name val="Arial Narrow"/>
      <family val="2"/>
    </font>
    <font>
      <b/>
      <sz val="18"/>
      <color theme="0"/>
      <name val="Arial Narrow"/>
      <family val="2"/>
    </font>
    <font>
      <b/>
      <sz val="16"/>
      <color theme="0"/>
      <name val="Arial Narrow"/>
      <family val="2"/>
    </font>
    <font>
      <b/>
      <i/>
      <sz val="11"/>
      <color theme="1"/>
      <name val="Arial Narrow"/>
      <family val="2"/>
    </font>
    <font>
      <b/>
      <i/>
      <sz val="11"/>
      <color theme="1"/>
      <name val="Calibri"/>
      <family val="2"/>
      <scheme val="minor"/>
    </font>
    <font>
      <b/>
      <sz val="11"/>
      <color theme="0"/>
      <name val="Arial Narrow"/>
      <family val="2"/>
    </font>
    <font>
      <i/>
      <sz val="11"/>
      <name val="Arial Narrow"/>
      <family val="2"/>
    </font>
    <font>
      <b/>
      <sz val="14"/>
      <name val="Arial Narrow"/>
      <family val="2"/>
    </font>
    <font>
      <b/>
      <i/>
      <sz val="12"/>
      <color rgb="FFFF0000"/>
      <name val="Calibri"/>
      <family val="2"/>
      <scheme val="minor"/>
    </font>
    <font>
      <b/>
      <sz val="12"/>
      <color rgb="FFFF0000"/>
      <name val="Calibri"/>
      <family val="2"/>
      <scheme val="minor"/>
    </font>
    <font>
      <sz val="10"/>
      <color theme="1"/>
      <name val="Calibri"/>
      <family val="2"/>
      <scheme val="minor"/>
    </font>
    <font>
      <u/>
      <sz val="12"/>
      <color theme="1"/>
      <name val="Times New Roman"/>
      <family val="1"/>
    </font>
    <font>
      <b/>
      <sz val="11"/>
      <color theme="1"/>
      <name val="Times New Roman"/>
      <family val="1"/>
    </font>
    <font>
      <sz val="11"/>
      <color theme="1"/>
      <name val="Times New Roman"/>
      <family val="1"/>
    </font>
    <font>
      <b/>
      <sz val="22"/>
      <color theme="0"/>
      <name val="Times New Roman"/>
      <family val="1"/>
    </font>
    <font>
      <i/>
      <sz val="18"/>
      <color theme="0"/>
      <name val="Arial Narrow"/>
      <family val="2"/>
    </font>
    <font>
      <i/>
      <sz val="12"/>
      <name val="Arial Narrow"/>
      <family val="2"/>
    </font>
    <font>
      <b/>
      <i/>
      <sz val="12"/>
      <name val="Arial Narrow"/>
      <family val="2"/>
    </font>
    <font>
      <i/>
      <sz val="9"/>
      <name val="Arial Narrow"/>
      <family val="2"/>
    </font>
    <font>
      <b/>
      <sz val="12"/>
      <name val="Arial Narrow"/>
      <family val="2"/>
    </font>
    <font>
      <i/>
      <sz val="11"/>
      <color theme="1"/>
      <name val="Calibri"/>
      <family val="2"/>
      <scheme val="minor"/>
    </font>
  </fonts>
  <fills count="13">
    <fill>
      <patternFill patternType="none"/>
    </fill>
    <fill>
      <patternFill patternType="gray125"/>
    </fill>
    <fill>
      <patternFill patternType="solid">
        <fgColor rgb="FF142C41"/>
        <bgColor indexed="64"/>
      </patternFill>
    </fill>
    <fill>
      <patternFill patternType="solid">
        <fgColor theme="0"/>
        <bgColor indexed="64"/>
      </patternFill>
    </fill>
    <fill>
      <patternFill patternType="solid">
        <fgColor theme="0" tint="-0.14999847407452621"/>
        <bgColor indexed="64"/>
      </patternFill>
    </fill>
    <fill>
      <patternFill patternType="solid">
        <fgColor rgb="FF063F6E"/>
        <bgColor indexed="64"/>
      </patternFill>
    </fill>
    <fill>
      <patternFill patternType="solid">
        <fgColor rgb="FF063E6E"/>
        <bgColor indexed="64"/>
      </patternFill>
    </fill>
    <fill>
      <patternFill patternType="solid">
        <fgColor theme="0" tint="-0.14996795556505021"/>
        <bgColor indexed="64"/>
      </patternFill>
    </fill>
    <fill>
      <patternFill patternType="solid">
        <fgColor rgb="FFF85208"/>
        <bgColor indexed="64"/>
      </patternFill>
    </fill>
    <fill>
      <patternFill patternType="solid">
        <fgColor theme="4" tint="0.59999389629810485"/>
        <bgColor indexed="64"/>
      </patternFill>
    </fill>
    <fill>
      <patternFill patternType="solid">
        <fgColor rgb="FF0070C0"/>
        <bgColor indexed="64"/>
      </patternFill>
    </fill>
    <fill>
      <gradientFill>
        <stop position="0">
          <color theme="1"/>
        </stop>
        <stop position="1">
          <color theme="0"/>
        </stop>
      </gradientFill>
    </fill>
    <fill>
      <patternFill patternType="solid">
        <fgColor theme="8" tint="0.59999389629810485"/>
        <bgColor indexed="64"/>
      </patternFill>
    </fill>
  </fills>
  <borders count="68">
    <border>
      <left/>
      <right/>
      <top/>
      <bottom/>
      <diagonal/>
    </border>
    <border>
      <left/>
      <right/>
      <top/>
      <bottom style="medium">
        <color indexed="64"/>
      </bottom>
      <diagonal/>
    </border>
    <border>
      <left/>
      <right/>
      <top style="thick">
        <color rgb="FFF85208"/>
      </top>
      <bottom style="thin">
        <color indexed="64"/>
      </bottom>
      <diagonal/>
    </border>
    <border>
      <left/>
      <right/>
      <top/>
      <bottom style="medium">
        <color rgb="FFF85208"/>
      </bottom>
      <diagonal/>
    </border>
    <border>
      <left/>
      <right/>
      <top style="medium">
        <color rgb="FFF85208"/>
      </top>
      <bottom/>
      <diagonal/>
    </border>
    <border>
      <left/>
      <right/>
      <top style="medium">
        <color rgb="FFF85208"/>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theme="9" tint="-0.24994659260841701"/>
      </bottom>
      <diagonal/>
    </border>
    <border>
      <left/>
      <right/>
      <top style="thick">
        <color rgb="FFF85208"/>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rgb="FFF85208"/>
      </bottom>
      <diagonal/>
    </border>
    <border>
      <left/>
      <right style="medium">
        <color indexed="64"/>
      </right>
      <top/>
      <bottom style="medium">
        <color rgb="FFF85208"/>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28">
    <xf numFmtId="0" fontId="0" fillId="0" borderId="0" xfId="0"/>
    <xf numFmtId="0" fontId="6"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7" fillId="3" borderId="0" xfId="0" applyFont="1" applyFill="1" applyAlignment="1" applyProtection="1">
      <alignment vertical="center"/>
      <protection hidden="1"/>
    </xf>
    <xf numFmtId="0" fontId="8" fillId="3" borderId="0" xfId="0" applyFont="1" applyFill="1" applyAlignment="1" applyProtection="1">
      <alignment vertical="center"/>
      <protection hidden="1"/>
    </xf>
    <xf numFmtId="0" fontId="6" fillId="3" borderId="0" xfId="0" applyFont="1" applyFill="1" applyAlignment="1" applyProtection="1">
      <alignment vertical="center"/>
      <protection hidden="1"/>
    </xf>
    <xf numFmtId="0" fontId="9" fillId="2" borderId="1" xfId="0" applyFont="1" applyFill="1" applyBorder="1" applyAlignment="1" applyProtection="1">
      <alignment vertical="center"/>
      <protection hidden="1"/>
    </xf>
    <xf numFmtId="0" fontId="10" fillId="2" borderId="1" xfId="0" applyFont="1" applyFill="1" applyBorder="1" applyAlignment="1" applyProtection="1">
      <alignment vertical="center"/>
      <protection hidden="1"/>
    </xf>
    <xf numFmtId="0" fontId="7" fillId="2" borderId="1" xfId="0" applyFont="1" applyFill="1" applyBorder="1" applyAlignment="1" applyProtection="1">
      <alignment vertical="center"/>
      <protection hidden="1"/>
    </xf>
    <xf numFmtId="0" fontId="7" fillId="3" borderId="1" xfId="0" applyFont="1" applyFill="1" applyBorder="1" applyAlignment="1" applyProtection="1">
      <alignment vertical="center"/>
      <protection hidden="1"/>
    </xf>
    <xf numFmtId="0" fontId="9" fillId="3" borderId="1" xfId="0" applyFont="1" applyFill="1" applyBorder="1" applyAlignment="1" applyProtection="1">
      <alignment vertical="center"/>
      <protection hidden="1"/>
    </xf>
    <xf numFmtId="0" fontId="10" fillId="3" borderId="1" xfId="0" applyFont="1" applyFill="1" applyBorder="1" applyAlignment="1" applyProtection="1">
      <alignment vertical="center"/>
      <protection hidden="1"/>
    </xf>
    <xf numFmtId="0" fontId="12" fillId="0" borderId="3" xfId="0" applyFont="1" applyBorder="1" applyAlignment="1" applyProtection="1">
      <alignment horizontal="left"/>
      <protection hidden="1"/>
    </xf>
    <xf numFmtId="0" fontId="15" fillId="0" borderId="0" xfId="0" applyFont="1" applyProtection="1">
      <protection hidden="1"/>
    </xf>
    <xf numFmtId="0" fontId="13" fillId="0" borderId="0" xfId="0" applyFont="1" applyAlignment="1" applyProtection="1">
      <alignment horizontal="right"/>
      <protection hidden="1"/>
    </xf>
    <xf numFmtId="0" fontId="13" fillId="0" borderId="0" xfId="0" applyFont="1" applyAlignment="1" applyProtection="1">
      <alignment horizontal="left"/>
      <protection hidden="1"/>
    </xf>
    <xf numFmtId="164" fontId="14" fillId="4" borderId="7" xfId="0" applyNumberFormat="1" applyFont="1" applyFill="1" applyBorder="1" applyAlignment="1" applyProtection="1">
      <alignment horizontal="left"/>
      <protection locked="0"/>
    </xf>
    <xf numFmtId="0" fontId="13" fillId="0" borderId="0" xfId="0" applyFont="1" applyAlignment="1" applyProtection="1">
      <alignment horizontal="left" vertical="center" wrapText="1"/>
      <protection hidden="1"/>
    </xf>
    <xf numFmtId="0" fontId="15" fillId="0" borderId="7" xfId="0" applyFont="1" applyBorder="1" applyProtection="1">
      <protection hidden="1"/>
    </xf>
    <xf numFmtId="0" fontId="15" fillId="0" borderId="0" xfId="0" applyFont="1" applyAlignment="1" applyProtection="1">
      <alignment vertical="center"/>
      <protection hidden="1"/>
    </xf>
    <xf numFmtId="0" fontId="13" fillId="0" borderId="0" xfId="0" applyFont="1" applyAlignment="1" applyProtection="1">
      <alignment horizontal="left" vertical="top"/>
      <protection hidden="1"/>
    </xf>
    <xf numFmtId="0" fontId="0" fillId="0" borderId="0" xfId="0" applyAlignment="1">
      <alignment vertical="center"/>
    </xf>
    <xf numFmtId="0" fontId="15" fillId="3" borderId="0" xfId="0" applyFont="1" applyFill="1" applyAlignment="1" applyProtection="1">
      <alignment vertical="center"/>
      <protection hidden="1"/>
    </xf>
    <xf numFmtId="0" fontId="15" fillId="3" borderId="0" xfId="0" applyFont="1" applyFill="1" applyProtection="1">
      <protection hidden="1"/>
    </xf>
    <xf numFmtId="0" fontId="13" fillId="0" borderId="0" xfId="0" applyFont="1" applyAlignment="1" applyProtection="1">
      <alignment vertical="center" wrapText="1"/>
      <protection hidden="1"/>
    </xf>
    <xf numFmtId="0" fontId="13" fillId="0" borderId="0" xfId="0" applyFont="1" applyAlignment="1" applyProtection="1">
      <alignment vertical="top" wrapText="1"/>
      <protection hidden="1"/>
    </xf>
    <xf numFmtId="0" fontId="19" fillId="0" borderId="0" xfId="0" applyFont="1" applyAlignment="1">
      <alignment vertical="top"/>
    </xf>
    <xf numFmtId="0" fontId="20" fillId="0" borderId="0" xfId="0" applyFont="1" applyAlignment="1">
      <alignment vertical="center" wrapText="1"/>
    </xf>
    <xf numFmtId="0" fontId="15" fillId="3" borderId="0" xfId="0" applyFont="1" applyFill="1" applyAlignment="1" applyProtection="1">
      <alignment horizontal="center"/>
      <protection hidden="1"/>
    </xf>
    <xf numFmtId="0" fontId="21" fillId="0" borderId="0" xfId="0" applyFont="1" applyAlignment="1" applyProtection="1">
      <alignment vertical="center"/>
      <protection hidden="1"/>
    </xf>
    <xf numFmtId="0" fontId="13" fillId="0" borderId="0" xfId="0" applyFont="1" applyProtection="1">
      <protection hidden="1"/>
    </xf>
    <xf numFmtId="0" fontId="13" fillId="0" borderId="0" xfId="0" applyFont="1" applyAlignment="1" applyProtection="1">
      <alignment horizontal="center"/>
      <protection hidden="1"/>
    </xf>
    <xf numFmtId="0" fontId="15" fillId="0" borderId="0" xfId="0" applyFont="1" applyAlignment="1" applyProtection="1">
      <alignment horizontal="center"/>
      <protection hidden="1"/>
    </xf>
    <xf numFmtId="0" fontId="13" fillId="0" borderId="0" xfId="0" applyFont="1" applyAlignment="1" applyProtection="1">
      <alignment horizontal="center" wrapText="1"/>
      <protection hidden="1"/>
    </xf>
    <xf numFmtId="0" fontId="13" fillId="0" borderId="0" xfId="0" applyFont="1" applyAlignment="1" applyProtection="1">
      <alignment horizontal="right" vertical="center"/>
      <protection hidden="1"/>
    </xf>
    <xf numFmtId="166" fontId="15" fillId="0" borderId="0" xfId="0" applyNumberFormat="1" applyFont="1" applyAlignment="1" applyProtection="1">
      <alignment horizontal="center"/>
      <protection hidden="1"/>
    </xf>
    <xf numFmtId="0" fontId="26" fillId="0" borderId="0" xfId="0" applyFont="1" applyAlignment="1" applyProtection="1">
      <alignment vertical="center" wrapText="1"/>
      <protection hidden="1"/>
    </xf>
    <xf numFmtId="0" fontId="24" fillId="0" borderId="0" xfId="0" applyFont="1" applyProtection="1">
      <protection hidden="1"/>
    </xf>
    <xf numFmtId="0" fontId="26" fillId="0" borderId="0" xfId="0" applyFont="1" applyProtection="1">
      <protection hidden="1"/>
    </xf>
    <xf numFmtId="0" fontId="24" fillId="0" borderId="0" xfId="0" applyFont="1" applyAlignment="1" applyProtection="1">
      <alignment horizontal="right"/>
      <protection hidden="1"/>
    </xf>
    <xf numFmtId="0" fontId="27" fillId="0" borderId="0" xfId="0" applyFont="1" applyProtection="1">
      <protection hidden="1"/>
    </xf>
    <xf numFmtId="0" fontId="11" fillId="0" borderId="0" xfId="0" applyFont="1" applyAlignment="1" applyProtection="1">
      <alignment horizontal="right"/>
      <protection hidden="1"/>
    </xf>
    <xf numFmtId="0" fontId="15" fillId="0" borderId="7" xfId="0" applyFont="1" applyBorder="1" applyProtection="1">
      <protection locked="0"/>
    </xf>
    <xf numFmtId="0" fontId="15" fillId="0" borderId="0" xfId="0" applyFont="1" applyProtection="1">
      <protection locked="0"/>
    </xf>
    <xf numFmtId="0" fontId="28" fillId="0" borderId="8" xfId="0" applyFont="1" applyBorder="1" applyAlignment="1" applyProtection="1">
      <alignment vertical="center"/>
      <protection hidden="1"/>
    </xf>
    <xf numFmtId="167" fontId="28" fillId="0" borderId="8" xfId="0" applyNumberFormat="1" applyFont="1" applyBorder="1" applyProtection="1">
      <protection hidden="1"/>
    </xf>
    <xf numFmtId="0" fontId="28" fillId="0" borderId="8" xfId="0" applyFont="1" applyBorder="1" applyProtection="1">
      <protection hidden="1"/>
    </xf>
    <xf numFmtId="0" fontId="27" fillId="0" borderId="8" xfId="0" applyFont="1" applyBorder="1" applyProtection="1">
      <protection hidden="1"/>
    </xf>
    <xf numFmtId="0" fontId="28" fillId="0" borderId="8" xfId="0" applyFont="1" applyBorder="1" applyAlignment="1" applyProtection="1">
      <alignment horizontal="right" vertical="center"/>
      <protection hidden="1"/>
    </xf>
    <xf numFmtId="14" fontId="28" fillId="0" borderId="8" xfId="0" applyNumberFormat="1" applyFont="1" applyBorder="1" applyAlignment="1" applyProtection="1">
      <alignment vertical="center" wrapText="1"/>
      <protection hidden="1"/>
    </xf>
    <xf numFmtId="0" fontId="6" fillId="5" borderId="0" xfId="0" applyFont="1" applyFill="1" applyAlignment="1" applyProtection="1">
      <alignment vertical="center"/>
      <protection hidden="1"/>
    </xf>
    <xf numFmtId="0" fontId="15" fillId="0" borderId="0" xfId="0" applyFont="1"/>
    <xf numFmtId="0" fontId="9"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9" fillId="3" borderId="0" xfId="0" applyFont="1" applyFill="1" applyAlignment="1" applyProtection="1">
      <alignment vertical="center"/>
      <protection hidden="1"/>
    </xf>
    <xf numFmtId="0" fontId="10" fillId="5" borderId="0" xfId="0" applyFont="1" applyFill="1" applyAlignment="1" applyProtection="1">
      <alignment vertical="center"/>
      <protection hidden="1"/>
    </xf>
    <xf numFmtId="0" fontId="29" fillId="0" borderId="0" xfId="0" applyFont="1" applyAlignment="1">
      <alignment vertical="center"/>
    </xf>
    <xf numFmtId="0" fontId="15" fillId="0" borderId="10" xfId="0" applyFont="1" applyBorder="1" applyProtection="1">
      <protection hidden="1"/>
    </xf>
    <xf numFmtId="0" fontId="30" fillId="0" borderId="11" xfId="0" applyFont="1" applyBorder="1" applyAlignment="1">
      <alignment horizontal="left" vertical="top"/>
    </xf>
    <xf numFmtId="0" fontId="31" fillId="0" borderId="0" xfId="0" applyFont="1" applyAlignment="1">
      <alignment horizontal="left" vertical="top"/>
    </xf>
    <xf numFmtId="0" fontId="31" fillId="0" borderId="12" xfId="0" applyFont="1" applyBorder="1" applyAlignment="1">
      <alignment horizontal="left" vertical="top"/>
    </xf>
    <xf numFmtId="0" fontId="32" fillId="0" borderId="0" xfId="0" applyFont="1"/>
    <xf numFmtId="0" fontId="33" fillId="0" borderId="11" xfId="0" applyFont="1" applyBorder="1" applyAlignment="1">
      <alignment horizontal="right" vertical="top"/>
    </xf>
    <xf numFmtId="0" fontId="34" fillId="0" borderId="0" xfId="0" applyFont="1"/>
    <xf numFmtId="0" fontId="35" fillId="0" borderId="11" xfId="0" applyFont="1" applyBorder="1" applyAlignment="1">
      <alignment horizontal="right" vertical="top"/>
    </xf>
    <xf numFmtId="0" fontId="35" fillId="0" borderId="0" xfId="0" applyFont="1" applyAlignment="1">
      <alignment horizontal="left" vertical="top"/>
    </xf>
    <xf numFmtId="0" fontId="35" fillId="0" borderId="12" xfId="0" applyFont="1" applyBorder="1" applyAlignment="1">
      <alignment horizontal="left" vertical="top"/>
    </xf>
    <xf numFmtId="0" fontId="36" fillId="0" borderId="11" xfId="0" applyFont="1" applyBorder="1" applyAlignment="1">
      <alignment horizontal="right" vertical="top"/>
    </xf>
    <xf numFmtId="0" fontId="33" fillId="0" borderId="0" xfId="0" applyFont="1" applyAlignment="1">
      <alignment horizontal="left" vertical="top"/>
    </xf>
    <xf numFmtId="0" fontId="33" fillId="0" borderId="12" xfId="0" applyFont="1" applyBorder="1" applyAlignment="1">
      <alignment horizontal="left" vertical="top"/>
    </xf>
    <xf numFmtId="0" fontId="36" fillId="0" borderId="11" xfId="0" applyFont="1" applyBorder="1" applyAlignment="1">
      <alignment horizontal="left" vertical="top"/>
    </xf>
    <xf numFmtId="0" fontId="35" fillId="0" borderId="0" xfId="0" applyFont="1" applyAlignment="1">
      <alignment horizontal="left" vertical="top" wrapText="1"/>
    </xf>
    <xf numFmtId="0" fontId="35" fillId="0" borderId="12" xfId="0" applyFont="1" applyBorder="1" applyAlignment="1">
      <alignment horizontal="left" vertical="top" wrapText="1"/>
    </xf>
    <xf numFmtId="0" fontId="37" fillId="0" borderId="0" xfId="0" applyFont="1"/>
    <xf numFmtId="0" fontId="33" fillId="0" borderId="0" xfId="0" applyFont="1" applyAlignment="1">
      <alignment vertical="top"/>
    </xf>
    <xf numFmtId="0" fontId="15" fillId="0" borderId="12" xfId="0" applyFont="1" applyBorder="1"/>
    <xf numFmtId="0" fontId="33" fillId="0" borderId="0" xfId="0" applyFont="1" applyAlignment="1">
      <alignment vertical="center"/>
    </xf>
    <xf numFmtId="0" fontId="38"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36" fillId="0" borderId="0" xfId="0" applyFont="1" applyAlignment="1">
      <alignment horizontal="right" vertical="top"/>
    </xf>
    <xf numFmtId="49" fontId="38" fillId="0" borderId="8" xfId="0" applyNumberFormat="1" applyFont="1" applyBorder="1" applyAlignment="1">
      <alignment horizontal="left" vertical="top" wrapText="1"/>
    </xf>
    <xf numFmtId="0" fontId="38" fillId="0" borderId="8" xfId="0" applyFont="1" applyBorder="1" applyAlignment="1">
      <alignment horizontal="left" vertical="top" wrapText="1"/>
    </xf>
    <xf numFmtId="0" fontId="38" fillId="0" borderId="8" xfId="0" applyFont="1" applyBorder="1" applyAlignment="1">
      <alignment horizontal="right" vertical="top" wrapText="1"/>
    </xf>
    <xf numFmtId="0" fontId="6" fillId="3" borderId="12" xfId="0" applyFont="1" applyFill="1" applyBorder="1" applyAlignment="1" applyProtection="1">
      <alignment vertical="center"/>
      <protection hidden="1"/>
    </xf>
    <xf numFmtId="0" fontId="15" fillId="0" borderId="11" xfId="0" applyFont="1" applyBorder="1" applyAlignment="1" applyProtection="1">
      <alignment horizontal="center" vertical="top"/>
      <protection hidden="1"/>
    </xf>
    <xf numFmtId="0" fontId="5" fillId="0" borderId="0" xfId="3" applyFill="1" applyBorder="1" applyAlignment="1" applyProtection="1">
      <alignment horizontal="left" vertical="top"/>
      <protection hidden="1"/>
    </xf>
    <xf numFmtId="0" fontId="15" fillId="0" borderId="0" xfId="0" applyFont="1" applyAlignment="1" applyProtection="1">
      <alignment horizontal="left" vertical="top"/>
      <protection hidden="1"/>
    </xf>
    <xf numFmtId="0" fontId="15" fillId="0" borderId="12" xfId="0" applyFont="1" applyBorder="1" applyAlignment="1" applyProtection="1">
      <alignment horizontal="left" vertical="top"/>
      <protection hidden="1"/>
    </xf>
    <xf numFmtId="0" fontId="26" fillId="0" borderId="11" xfId="0" applyFont="1" applyBorder="1" applyAlignment="1" applyProtection="1">
      <alignment horizontal="center" vertical="top"/>
      <protection hidden="1"/>
    </xf>
    <xf numFmtId="0" fontId="26" fillId="0" borderId="0" xfId="0" applyFont="1" applyAlignment="1" applyProtection="1">
      <alignment horizontal="left" vertical="top"/>
      <protection hidden="1"/>
    </xf>
    <xf numFmtId="0" fontId="26" fillId="0" borderId="12" xfId="0" applyFont="1" applyBorder="1" applyAlignment="1" applyProtection="1">
      <alignment horizontal="left" vertical="top"/>
      <protection hidden="1"/>
    </xf>
    <xf numFmtId="0" fontId="26" fillId="0" borderId="0" xfId="0" quotePrefix="1" applyFont="1" applyAlignment="1" applyProtection="1">
      <alignment horizontal="left" vertical="top"/>
      <protection hidden="1"/>
    </xf>
    <xf numFmtId="0" fontId="39" fillId="0" borderId="11" xfId="0" applyFont="1" applyBorder="1" applyAlignment="1" applyProtection="1">
      <alignment horizontal="center" vertical="top"/>
      <protection hidden="1"/>
    </xf>
    <xf numFmtId="0" fontId="15" fillId="3" borderId="11" xfId="0" applyFont="1" applyFill="1" applyBorder="1" applyAlignment="1" applyProtection="1">
      <alignment horizontal="center" vertical="top"/>
      <protection hidden="1"/>
    </xf>
    <xf numFmtId="0" fontId="15" fillId="3" borderId="0" xfId="0" quotePrefix="1" applyFont="1" applyFill="1" applyAlignment="1" applyProtection="1">
      <alignment horizontal="left" vertical="top"/>
      <protection hidden="1"/>
    </xf>
    <xf numFmtId="0" fontId="15" fillId="3" borderId="0" xfId="0" applyFont="1" applyFill="1" applyAlignment="1" applyProtection="1">
      <alignment horizontal="left" vertical="top"/>
      <protection hidden="1"/>
    </xf>
    <xf numFmtId="0" fontId="15" fillId="3" borderId="12" xfId="0" applyFont="1" applyFill="1" applyBorder="1" applyAlignment="1" applyProtection="1">
      <alignment horizontal="left" vertical="top"/>
      <protection hidden="1"/>
    </xf>
    <xf numFmtId="0" fontId="0" fillId="3" borderId="0" xfId="0" applyFill="1"/>
    <xf numFmtId="0" fontId="40" fillId="0" borderId="0" xfId="0" applyFont="1" applyAlignment="1" applyProtection="1">
      <alignment horizontal="left" vertical="top"/>
      <protection hidden="1"/>
    </xf>
    <xf numFmtId="0" fontId="40" fillId="0" borderId="12" xfId="0" applyFont="1" applyBorder="1" applyAlignment="1" applyProtection="1">
      <alignment horizontal="left" vertical="top"/>
      <protection hidden="1"/>
    </xf>
    <xf numFmtId="0" fontId="15" fillId="0" borderId="11" xfId="0" applyFont="1" applyBorder="1" applyAlignment="1" applyProtection="1">
      <alignment horizontal="right" vertical="top"/>
      <protection hidden="1"/>
    </xf>
    <xf numFmtId="0" fontId="26" fillId="0" borderId="0" xfId="0" applyFont="1" applyAlignment="1" applyProtection="1">
      <alignment vertical="top"/>
      <protection hidden="1"/>
    </xf>
    <xf numFmtId="0" fontId="15" fillId="0" borderId="0" xfId="0" applyFont="1" applyAlignment="1" applyProtection="1">
      <alignment vertical="top"/>
      <protection hidden="1"/>
    </xf>
    <xf numFmtId="0" fontId="15" fillId="0" borderId="12" xfId="0" applyFont="1" applyBorder="1" applyAlignment="1" applyProtection="1">
      <alignment vertical="top"/>
      <protection hidden="1"/>
    </xf>
    <xf numFmtId="0" fontId="15" fillId="0" borderId="0" xfId="0" applyFont="1" applyAlignment="1" applyProtection="1">
      <alignment horizontal="right" vertical="top"/>
      <protection hidden="1"/>
    </xf>
    <xf numFmtId="0" fontId="5" fillId="0" borderId="0" xfId="4" applyFill="1" applyBorder="1" applyAlignment="1" applyProtection="1">
      <alignment horizontal="left" vertical="center"/>
      <protection hidden="1"/>
    </xf>
    <xf numFmtId="0" fontId="15" fillId="0" borderId="0" xfId="0" applyFont="1" applyAlignment="1" applyProtection="1">
      <alignment horizontal="center" vertical="top"/>
      <protection hidden="1"/>
    </xf>
    <xf numFmtId="0" fontId="15" fillId="0" borderId="12" xfId="0" applyFont="1" applyBorder="1" applyAlignment="1" applyProtection="1">
      <alignment horizontal="center" vertical="top"/>
      <protection hidden="1"/>
    </xf>
    <xf numFmtId="0" fontId="41" fillId="0" borderId="0" xfId="4" applyFont="1" applyFill="1" applyBorder="1" applyAlignment="1" applyProtection="1">
      <alignment vertical="top"/>
      <protection hidden="1"/>
    </xf>
    <xf numFmtId="0" fontId="16" fillId="0" borderId="0" xfId="0" applyFont="1" applyAlignment="1" applyProtection="1">
      <alignment vertical="top"/>
      <protection hidden="1"/>
    </xf>
    <xf numFmtId="0" fontId="16" fillId="0" borderId="12" xfId="0" applyFont="1" applyBorder="1" applyAlignment="1" applyProtection="1">
      <alignment vertical="top"/>
      <protection hidden="1"/>
    </xf>
    <xf numFmtId="0" fontId="16" fillId="0" borderId="11" xfId="0" applyFont="1" applyBorder="1" applyAlignment="1" applyProtection="1">
      <alignment horizontal="right" vertical="top"/>
      <protection hidden="1"/>
    </xf>
    <xf numFmtId="0" fontId="39" fillId="0" borderId="0" xfId="0" applyFont="1" applyAlignment="1" applyProtection="1">
      <alignment vertical="top"/>
      <protection hidden="1"/>
    </xf>
    <xf numFmtId="0" fontId="42" fillId="0" borderId="0" xfId="0" applyFont="1" applyAlignment="1" applyProtection="1">
      <alignment vertical="top"/>
      <protection hidden="1"/>
    </xf>
    <xf numFmtId="0" fontId="43" fillId="0" borderId="0" xfId="0" applyFont="1" applyAlignment="1" applyProtection="1">
      <alignment vertical="top"/>
      <protection hidden="1"/>
    </xf>
    <xf numFmtId="0" fontId="43" fillId="0" borderId="12" xfId="0" applyFont="1" applyBorder="1" applyAlignment="1" applyProtection="1">
      <alignment vertical="top"/>
      <protection hidden="1"/>
    </xf>
    <xf numFmtId="0" fontId="16" fillId="0" borderId="0" xfId="0" applyFont="1" applyAlignment="1" applyProtection="1">
      <alignment horizontal="right" vertical="top"/>
      <protection hidden="1"/>
    </xf>
    <xf numFmtId="0" fontId="13" fillId="0" borderId="0" xfId="0" applyFont="1" applyAlignment="1" applyProtection="1">
      <alignment vertical="top"/>
      <protection hidden="1"/>
    </xf>
    <xf numFmtId="0" fontId="5" fillId="0" borderId="0" xfId="3"/>
    <xf numFmtId="0" fontId="44" fillId="0" borderId="0" xfId="3" applyFont="1"/>
    <xf numFmtId="0" fontId="0" fillId="0" borderId="0" xfId="0" applyProtection="1">
      <protection hidden="1"/>
    </xf>
    <xf numFmtId="0" fontId="13" fillId="0" borderId="11" xfId="0" applyFont="1" applyBorder="1" applyAlignment="1" applyProtection="1">
      <alignment horizontal="right" vertical="top"/>
      <protection hidden="1"/>
    </xf>
    <xf numFmtId="0" fontId="45" fillId="0" borderId="0" xfId="0" applyFont="1" applyAlignment="1" applyProtection="1">
      <alignment vertical="top"/>
      <protection hidden="1"/>
    </xf>
    <xf numFmtId="0" fontId="47" fillId="0" borderId="0" xfId="0" applyFont="1" applyAlignment="1" applyProtection="1">
      <alignment vertical="top"/>
      <protection hidden="1"/>
    </xf>
    <xf numFmtId="0" fontId="26" fillId="0" borderId="12" xfId="0" applyFont="1" applyBorder="1" applyAlignment="1" applyProtection="1">
      <alignment vertical="top"/>
      <protection hidden="1"/>
    </xf>
    <xf numFmtId="0" fontId="26" fillId="0" borderId="11" xfId="0" applyFont="1" applyBorder="1" applyAlignment="1" applyProtection="1">
      <alignment horizontal="right" vertical="top"/>
      <protection hidden="1"/>
    </xf>
    <xf numFmtId="0" fontId="15" fillId="0" borderId="11" xfId="0" applyFont="1" applyBorder="1" applyAlignment="1" applyProtection="1">
      <alignment vertical="top"/>
      <protection hidden="1"/>
    </xf>
    <xf numFmtId="0" fontId="16" fillId="0" borderId="0" xfId="0" applyFont="1" applyAlignment="1" applyProtection="1">
      <alignment horizontal="left" vertical="center" indent="5"/>
      <protection hidden="1"/>
    </xf>
    <xf numFmtId="0" fontId="15" fillId="0" borderId="12" xfId="0" applyFont="1" applyBorder="1" applyProtection="1">
      <protection hidden="1"/>
    </xf>
    <xf numFmtId="0" fontId="0" fillId="0" borderId="11" xfId="0" applyBorder="1" applyAlignment="1" applyProtection="1">
      <alignment vertical="top"/>
      <protection hidden="1"/>
    </xf>
    <xf numFmtId="0" fontId="11" fillId="0" borderId="0" xfId="0" applyFont="1" applyProtection="1">
      <protection hidden="1"/>
    </xf>
    <xf numFmtId="0" fontId="0" fillId="0" borderId="12" xfId="0" applyBorder="1" applyProtection="1">
      <protection hidden="1"/>
    </xf>
    <xf numFmtId="0" fontId="0" fillId="0" borderId="11" xfId="0" applyBorder="1" applyProtection="1">
      <protection hidden="1"/>
    </xf>
    <xf numFmtId="0" fontId="27" fillId="0" borderId="8" xfId="0" applyFont="1" applyBorder="1" applyAlignment="1" applyProtection="1">
      <alignment vertical="top"/>
      <protection hidden="1"/>
    </xf>
    <xf numFmtId="49" fontId="28" fillId="0" borderId="8" xfId="0" applyNumberFormat="1" applyFont="1" applyBorder="1" applyProtection="1">
      <protection hidden="1"/>
    </xf>
    <xf numFmtId="0" fontId="0" fillId="0" borderId="8" xfId="0" applyBorder="1" applyProtection="1">
      <protection hidden="1"/>
    </xf>
    <xf numFmtId="0" fontId="28" fillId="0" borderId="8" xfId="0" applyFont="1" applyBorder="1" applyAlignment="1" applyProtection="1">
      <alignment vertical="center" wrapText="1"/>
      <protection hidden="1"/>
    </xf>
    <xf numFmtId="0" fontId="0" fillId="0" borderId="8" xfId="0" applyBorder="1"/>
    <xf numFmtId="0" fontId="0" fillId="0" borderId="0" xfId="0" applyAlignment="1" applyProtection="1">
      <alignment vertical="top"/>
      <protection hidden="1"/>
    </xf>
    <xf numFmtId="0" fontId="49" fillId="3" borderId="16" xfId="0" applyFont="1" applyFill="1" applyBorder="1" applyAlignment="1" applyProtection="1">
      <alignment vertical="center" wrapText="1"/>
      <protection hidden="1"/>
    </xf>
    <xf numFmtId="0" fontId="50" fillId="3" borderId="16" xfId="0" applyFont="1" applyFill="1" applyBorder="1" applyProtection="1">
      <protection hidden="1"/>
    </xf>
    <xf numFmtId="0" fontId="3" fillId="6" borderId="0" xfId="0" applyFont="1" applyFill="1" applyProtection="1">
      <protection hidden="1"/>
    </xf>
    <xf numFmtId="0" fontId="51" fillId="2" borderId="7" xfId="0" applyFont="1" applyFill="1" applyBorder="1" applyAlignment="1" applyProtection="1">
      <alignment vertical="center"/>
      <protection hidden="1"/>
    </xf>
    <xf numFmtId="0" fontId="51" fillId="3" borderId="7" xfId="0" applyFont="1" applyFill="1" applyBorder="1" applyAlignment="1" applyProtection="1">
      <alignment vertical="center"/>
      <protection hidden="1"/>
    </xf>
    <xf numFmtId="0" fontId="50" fillId="3" borderId="0" xfId="0" applyFont="1" applyFill="1" applyProtection="1">
      <protection hidden="1"/>
    </xf>
    <xf numFmtId="0" fontId="52" fillId="0" borderId="3" xfId="0" applyFont="1" applyBorder="1" applyAlignment="1" applyProtection="1">
      <alignment horizontal="center" vertical="center" wrapText="1"/>
      <protection hidden="1"/>
    </xf>
    <xf numFmtId="0" fontId="37" fillId="0" borderId="3" xfId="0" applyFont="1" applyBorder="1" applyProtection="1">
      <protection hidden="1"/>
    </xf>
    <xf numFmtId="0" fontId="15" fillId="0" borderId="3" xfId="0" applyFont="1" applyBorder="1" applyProtection="1">
      <protection hidden="1"/>
    </xf>
    <xf numFmtId="0" fontId="15" fillId="3" borderId="4" xfId="0" quotePrefix="1" applyFont="1" applyFill="1" applyBorder="1" applyAlignment="1" applyProtection="1">
      <alignment vertical="top"/>
      <protection hidden="1"/>
    </xf>
    <xf numFmtId="0" fontId="37" fillId="3" borderId="0" xfId="0" applyFont="1" applyFill="1" applyProtection="1">
      <protection hidden="1"/>
    </xf>
    <xf numFmtId="0" fontId="15" fillId="0" borderId="0" xfId="0" quotePrefix="1" applyFont="1" applyAlignment="1">
      <alignment horizontal="left" vertical="top"/>
    </xf>
    <xf numFmtId="0" fontId="15" fillId="3" borderId="0" xfId="0" quotePrefix="1" applyFont="1" applyFill="1" applyAlignment="1" applyProtection="1">
      <alignment vertical="top"/>
      <protection hidden="1"/>
    </xf>
    <xf numFmtId="0" fontId="15" fillId="3" borderId="0" xfId="0" applyFont="1" applyFill="1" applyAlignment="1" applyProtection="1">
      <alignment horizontal="left" vertical="top" wrapText="1"/>
      <protection hidden="1"/>
    </xf>
    <xf numFmtId="0" fontId="15" fillId="0" borderId="0" xfId="0" quotePrefix="1" applyFont="1" applyAlignment="1" applyProtection="1">
      <alignment horizontal="left" vertical="top"/>
      <protection hidden="1"/>
    </xf>
    <xf numFmtId="0" fontId="15" fillId="0" borderId="0" xfId="0" quotePrefix="1" applyFont="1" applyAlignment="1" applyProtection="1">
      <alignment vertical="top"/>
      <protection hidden="1"/>
    </xf>
    <xf numFmtId="0" fontId="15" fillId="0" borderId="0" xfId="0" quotePrefix="1" applyFont="1" applyProtection="1">
      <protection hidden="1"/>
    </xf>
    <xf numFmtId="0" fontId="12" fillId="3" borderId="3" xfId="0" applyFont="1" applyFill="1" applyBorder="1" applyAlignment="1">
      <alignment vertical="center"/>
    </xf>
    <xf numFmtId="0" fontId="52" fillId="3" borderId="3" xfId="0" applyFont="1" applyFill="1" applyBorder="1" applyAlignment="1">
      <alignment vertical="center"/>
    </xf>
    <xf numFmtId="0" fontId="52" fillId="3" borderId="3" xfId="0" applyFont="1" applyFill="1" applyBorder="1" applyAlignment="1">
      <alignment horizontal="left" vertical="center"/>
    </xf>
    <xf numFmtId="0" fontId="37" fillId="3" borderId="3" xfId="0" applyFont="1" applyFill="1" applyBorder="1" applyAlignment="1">
      <alignment horizontal="left"/>
    </xf>
    <xf numFmtId="0" fontId="0" fillId="0" borderId="3" xfId="0" applyBorder="1"/>
    <xf numFmtId="0" fontId="53" fillId="3" borderId="0" xfId="0" applyFont="1" applyFill="1" applyAlignment="1">
      <alignment horizontal="right"/>
    </xf>
    <xf numFmtId="0" fontId="15" fillId="3" borderId="0" xfId="0" applyFont="1" applyFill="1"/>
    <xf numFmtId="0" fontId="13" fillId="3" borderId="0" xfId="0" applyFont="1" applyFill="1"/>
    <xf numFmtId="0" fontId="13" fillId="3" borderId="0" xfId="0" applyFont="1" applyFill="1" applyAlignment="1">
      <alignment horizontal="left"/>
    </xf>
    <xf numFmtId="0" fontId="54" fillId="0" borderId="0" xfId="0" applyFont="1" applyAlignment="1" applyProtection="1">
      <alignment horizontal="left" vertical="center" indent="8"/>
      <protection hidden="1"/>
    </xf>
    <xf numFmtId="0" fontId="15" fillId="3" borderId="0" xfId="0" applyFont="1" applyFill="1" applyAlignment="1">
      <alignment horizontal="left"/>
    </xf>
    <xf numFmtId="0" fontId="54" fillId="3" borderId="0" xfId="0" applyFont="1" applyFill="1" applyAlignment="1">
      <alignment horizontal="center" vertical="center"/>
    </xf>
    <xf numFmtId="0" fontId="15" fillId="3" borderId="0" xfId="0" applyFont="1" applyFill="1" applyAlignment="1">
      <alignment horizontal="center"/>
    </xf>
    <xf numFmtId="0" fontId="26" fillId="3" borderId="0" xfId="0" applyFont="1" applyFill="1" applyAlignment="1">
      <alignment horizontal="center"/>
    </xf>
    <xf numFmtId="0" fontId="55" fillId="3" borderId="0" xfId="0" applyFont="1" applyFill="1" applyAlignment="1">
      <alignment vertical="center"/>
    </xf>
    <xf numFmtId="0" fontId="54" fillId="3" borderId="0" xfId="0" applyFont="1" applyFill="1" applyAlignment="1">
      <alignment horizontal="left" vertical="center" indent="8"/>
    </xf>
    <xf numFmtId="0" fontId="13" fillId="3" borderId="0" xfId="0" applyFont="1" applyFill="1" applyAlignment="1">
      <alignment horizontal="right"/>
    </xf>
    <xf numFmtId="0" fontId="15" fillId="3" borderId="0" xfId="0" applyFont="1" applyFill="1" applyAlignment="1">
      <alignment horizontal="left" vertical="center" indent="8"/>
    </xf>
    <xf numFmtId="0" fontId="0" fillId="3" borderId="0" xfId="0" applyFill="1" applyAlignment="1">
      <alignment horizontal="right"/>
    </xf>
    <xf numFmtId="0" fontId="0" fillId="3" borderId="0" xfId="0" applyFill="1" applyAlignment="1" applyProtection="1">
      <alignment horizontal="left"/>
      <protection locked="0"/>
    </xf>
    <xf numFmtId="0" fontId="11" fillId="3" borderId="0" xfId="0" applyFont="1" applyFill="1"/>
    <xf numFmtId="0" fontId="15" fillId="3" borderId="0" xfId="0" applyFont="1" applyFill="1" applyAlignment="1">
      <alignment horizontal="left" vertical="center"/>
    </xf>
    <xf numFmtId="0" fontId="12" fillId="0" borderId="3" xfId="0" applyFont="1" applyBorder="1" applyProtection="1">
      <protection hidden="1"/>
    </xf>
    <xf numFmtId="0" fontId="52" fillId="0" borderId="3" xfId="0" applyFont="1" applyBorder="1" applyAlignment="1" applyProtection="1">
      <alignment vertical="center" wrapText="1"/>
      <protection hidden="1"/>
    </xf>
    <xf numFmtId="0" fontId="37" fillId="0" borderId="0" xfId="0" applyFont="1" applyProtection="1">
      <protection hidden="1"/>
    </xf>
    <xf numFmtId="0" fontId="26" fillId="0" borderId="0" xfId="0" quotePrefix="1" applyFont="1" applyAlignment="1" applyProtection="1">
      <alignment horizontal="left" vertical="top" wrapText="1"/>
      <protection hidden="1"/>
    </xf>
    <xf numFmtId="0" fontId="26" fillId="0" borderId="0" xfId="0" quotePrefix="1" applyFont="1" applyAlignment="1" applyProtection="1">
      <alignment vertical="top" wrapText="1"/>
      <protection hidden="1"/>
    </xf>
    <xf numFmtId="0" fontId="26" fillId="3" borderId="0" xfId="0" quotePrefix="1" applyFont="1" applyFill="1" applyAlignment="1" applyProtection="1">
      <alignment vertical="center" wrapText="1"/>
      <protection hidden="1"/>
    </xf>
    <xf numFmtId="0" fontId="57" fillId="0" borderId="0" xfId="0" applyFont="1" applyProtection="1">
      <protection hidden="1"/>
    </xf>
    <xf numFmtId="0" fontId="47" fillId="0" borderId="0" xfId="0" quotePrefix="1" applyFont="1" applyAlignment="1" applyProtection="1">
      <alignment horizontal="left" vertical="center" wrapText="1"/>
      <protection hidden="1"/>
    </xf>
    <xf numFmtId="0" fontId="60" fillId="0" borderId="0" xfId="0" applyFont="1"/>
    <xf numFmtId="0" fontId="61" fillId="0" borderId="0" xfId="0" applyFont="1"/>
    <xf numFmtId="0" fontId="41" fillId="0" borderId="0" xfId="3" applyFont="1" applyFill="1" applyAlignment="1">
      <alignment horizontal="left"/>
    </xf>
    <xf numFmtId="0" fontId="5" fillId="0" borderId="0" xfId="3" applyAlignment="1">
      <alignment horizontal="left"/>
    </xf>
    <xf numFmtId="0" fontId="15" fillId="0" borderId="0" xfId="0" quotePrefix="1" applyFont="1"/>
    <xf numFmtId="0" fontId="26" fillId="0" borderId="0" xfId="0" quotePrefix="1" applyFont="1" applyAlignment="1" applyProtection="1">
      <alignment vertical="center"/>
      <protection hidden="1"/>
    </xf>
    <xf numFmtId="0" fontId="26" fillId="0" borderId="0" xfId="0" quotePrefix="1" applyFont="1" applyAlignment="1" applyProtection="1">
      <alignment horizontal="left" vertical="center"/>
      <protection hidden="1"/>
    </xf>
    <xf numFmtId="0" fontId="26" fillId="0" borderId="0" xfId="0" quotePrefix="1" applyFont="1" applyAlignment="1" applyProtection="1">
      <alignment horizontal="left" vertical="center" wrapText="1"/>
      <protection hidden="1"/>
    </xf>
    <xf numFmtId="0" fontId="26" fillId="0" borderId="0" xfId="0" quotePrefix="1" applyFont="1" applyAlignment="1" applyProtection="1">
      <alignment vertical="center" wrapText="1"/>
      <protection hidden="1"/>
    </xf>
    <xf numFmtId="0" fontId="52" fillId="0" borderId="0" xfId="0" applyFont="1" applyAlignment="1" applyProtection="1">
      <alignment vertical="center" wrapText="1"/>
      <protection hidden="1"/>
    </xf>
    <xf numFmtId="0" fontId="65" fillId="0" borderId="0" xfId="0" applyFont="1" applyProtection="1">
      <protection hidden="1"/>
    </xf>
    <xf numFmtId="0" fontId="26" fillId="0" borderId="0" xfId="0" applyFont="1" applyAlignment="1" applyProtection="1">
      <alignment vertical="center"/>
      <protection hidden="1"/>
    </xf>
    <xf numFmtId="0" fontId="66" fillId="0" borderId="0" xfId="0" applyFont="1" applyAlignment="1" applyProtection="1">
      <alignment horizontal="center"/>
      <protection hidden="1"/>
    </xf>
    <xf numFmtId="0" fontId="0" fillId="7" borderId="13" xfId="0" applyFill="1" applyBorder="1" applyAlignment="1" applyProtection="1">
      <alignment horizontal="left"/>
      <protection locked="0"/>
    </xf>
    <xf numFmtId="167" fontId="28" fillId="0" borderId="0" xfId="0" applyNumberFormat="1" applyFont="1" applyProtection="1">
      <protection hidden="1"/>
    </xf>
    <xf numFmtId="0" fontId="35" fillId="0" borderId="7" xfId="0" applyFont="1" applyBorder="1" applyAlignment="1" applyProtection="1">
      <alignment horizontal="center"/>
      <protection hidden="1"/>
    </xf>
    <xf numFmtId="0" fontId="27" fillId="0" borderId="0" xfId="0" applyFont="1" applyAlignment="1" applyProtection="1">
      <alignment horizontal="right"/>
      <protection hidden="1"/>
    </xf>
    <xf numFmtId="0" fontId="0" fillId="9" borderId="0" xfId="0" applyFill="1"/>
    <xf numFmtId="0" fontId="2" fillId="8" borderId="31" xfId="0" applyFont="1" applyFill="1" applyBorder="1"/>
    <xf numFmtId="0" fontId="0" fillId="0" borderId="32" xfId="0" applyBorder="1"/>
    <xf numFmtId="0" fontId="0" fillId="3" borderId="31" xfId="0" applyFill="1" applyBorder="1"/>
    <xf numFmtId="6" fontId="0" fillId="0" borderId="0" xfId="0" applyNumberFormat="1"/>
    <xf numFmtId="0" fontId="0" fillId="0" borderId="33" xfId="0" applyBorder="1"/>
    <xf numFmtId="0" fontId="2" fillId="8" borderId="34" xfId="0" applyFont="1" applyFill="1" applyBorder="1"/>
    <xf numFmtId="0" fontId="2" fillId="10" borderId="37" xfId="0" applyFont="1" applyFill="1" applyBorder="1" applyAlignment="1">
      <alignment horizontal="center" vertical="center"/>
    </xf>
    <xf numFmtId="0" fontId="2" fillId="10" borderId="38" xfId="0" applyFont="1" applyFill="1" applyBorder="1" applyAlignment="1">
      <alignment horizontal="center" vertical="center"/>
    </xf>
    <xf numFmtId="0" fontId="2" fillId="10" borderId="38" xfId="0" applyFont="1" applyFill="1" applyBorder="1" applyAlignment="1">
      <alignment horizontal="center" vertical="center" wrapText="1"/>
    </xf>
    <xf numFmtId="0" fontId="2" fillId="10" borderId="39" xfId="0" applyFont="1" applyFill="1" applyBorder="1" applyAlignment="1">
      <alignment horizontal="center" vertical="center"/>
    </xf>
    <xf numFmtId="0" fontId="0" fillId="3" borderId="21" xfId="0" applyFill="1" applyBorder="1" applyAlignment="1">
      <alignment vertical="center"/>
    </xf>
    <xf numFmtId="0" fontId="0" fillId="3" borderId="13" xfId="0" applyFill="1" applyBorder="1" applyAlignment="1">
      <alignment horizontal="center" vertical="center"/>
    </xf>
    <xf numFmtId="6" fontId="0" fillId="3" borderId="13" xfId="0" applyNumberFormat="1" applyFill="1" applyBorder="1" applyAlignment="1">
      <alignment horizontal="center" vertical="center"/>
    </xf>
    <xf numFmtId="6" fontId="0" fillId="3" borderId="22" xfId="0" applyNumberFormat="1" applyFill="1" applyBorder="1" applyAlignment="1">
      <alignment horizontal="center" vertical="center"/>
    </xf>
    <xf numFmtId="0" fontId="0" fillId="3" borderId="40" xfId="0" applyFill="1" applyBorder="1" applyAlignment="1">
      <alignment vertical="center"/>
    </xf>
    <xf numFmtId="0" fontId="0" fillId="3" borderId="28" xfId="0" applyFill="1" applyBorder="1" applyAlignment="1">
      <alignment horizontal="center" vertical="center"/>
    </xf>
    <xf numFmtId="6" fontId="0" fillId="3" borderId="28" xfId="0" applyNumberFormat="1" applyFill="1" applyBorder="1" applyAlignment="1">
      <alignment horizontal="center" vertical="center"/>
    </xf>
    <xf numFmtId="6" fontId="0" fillId="3" borderId="41" xfId="0" applyNumberFormat="1" applyFill="1" applyBorder="1" applyAlignment="1">
      <alignment horizontal="center" vertical="center"/>
    </xf>
    <xf numFmtId="0" fontId="0" fillId="3" borderId="23" xfId="0" applyFill="1" applyBorder="1" applyAlignment="1">
      <alignment vertical="center"/>
    </xf>
    <xf numFmtId="0" fontId="0" fillId="3" borderId="24" xfId="0" applyFill="1" applyBorder="1" applyAlignment="1">
      <alignment horizontal="center" vertical="center"/>
    </xf>
    <xf numFmtId="6" fontId="0" fillId="3" borderId="24" xfId="0" applyNumberFormat="1" applyFill="1" applyBorder="1" applyAlignment="1">
      <alignment horizontal="center" vertical="center"/>
    </xf>
    <xf numFmtId="6" fontId="0" fillId="3" borderId="26" xfId="0" applyNumberFormat="1" applyFill="1" applyBorder="1" applyAlignment="1">
      <alignment horizontal="center" vertical="center"/>
    </xf>
    <xf numFmtId="0" fontId="67" fillId="3" borderId="0" xfId="0" applyFont="1" applyFill="1" applyAlignment="1">
      <alignment vertical="top"/>
    </xf>
    <xf numFmtId="0" fontId="68" fillId="0" borderId="0" xfId="0" applyFont="1" applyAlignment="1">
      <alignment vertical="center"/>
    </xf>
    <xf numFmtId="0" fontId="0" fillId="3" borderId="34" xfId="0" applyFill="1" applyBorder="1"/>
    <xf numFmtId="0" fontId="69" fillId="0" borderId="31" xfId="0" applyFont="1" applyBorder="1" applyAlignment="1">
      <alignment vertical="center" wrapText="1"/>
    </xf>
    <xf numFmtId="0" fontId="69" fillId="0" borderId="19" xfId="0" applyFont="1" applyBorder="1" applyAlignment="1">
      <alignment vertical="center" wrapText="1"/>
    </xf>
    <xf numFmtId="0" fontId="0" fillId="3" borderId="32" xfId="0" applyFill="1" applyBorder="1"/>
    <xf numFmtId="0" fontId="70" fillId="0" borderId="12" xfId="0" applyFont="1" applyBorder="1" applyAlignment="1">
      <alignment vertical="center" wrapText="1"/>
    </xf>
    <xf numFmtId="0" fontId="70" fillId="0" borderId="36" xfId="0" applyFont="1" applyBorder="1" applyAlignment="1">
      <alignment vertical="center" wrapText="1"/>
    </xf>
    <xf numFmtId="0" fontId="70" fillId="0" borderId="34" xfId="0" applyFont="1" applyBorder="1" applyAlignment="1">
      <alignment vertical="center" wrapText="1"/>
    </xf>
    <xf numFmtId="0" fontId="0" fillId="3" borderId="33" xfId="0" applyFill="1" applyBorder="1"/>
    <xf numFmtId="0" fontId="0" fillId="3" borderId="0" xfId="0" applyFill="1" applyAlignment="1">
      <alignment vertical="center"/>
    </xf>
    <xf numFmtId="0" fontId="15" fillId="0" borderId="0" xfId="0" applyFont="1" applyAlignment="1">
      <alignment vertical="center"/>
    </xf>
    <xf numFmtId="0" fontId="72" fillId="0" borderId="0" xfId="0" applyFont="1" applyAlignment="1">
      <alignment horizontal="left" vertical="center"/>
    </xf>
    <xf numFmtId="49" fontId="73" fillId="12" borderId="13" xfId="0" applyNumberFormat="1" applyFont="1" applyFill="1" applyBorder="1" applyAlignment="1">
      <alignment horizontal="left"/>
    </xf>
    <xf numFmtId="0" fontId="74" fillId="0" borderId="0" xfId="0" applyFont="1" applyAlignment="1">
      <alignment horizontal="left"/>
    </xf>
    <xf numFmtId="0" fontId="73" fillId="12" borderId="13" xfId="0" applyFont="1" applyFill="1" applyBorder="1" applyAlignment="1">
      <alignment horizontal="left"/>
    </xf>
    <xf numFmtId="14" fontId="0" fillId="0" borderId="0" xfId="0" applyNumberFormat="1"/>
    <xf numFmtId="0" fontId="75" fillId="0" borderId="0" xfId="0" applyFont="1" applyAlignment="1" applyProtection="1">
      <alignment vertical="top"/>
      <protection hidden="1"/>
    </xf>
    <xf numFmtId="3" fontId="14" fillId="4" borderId="7" xfId="0" applyNumberFormat="1" applyFont="1" applyFill="1" applyBorder="1" applyAlignment="1" applyProtection="1">
      <alignment horizontal="left"/>
      <protection locked="0"/>
    </xf>
    <xf numFmtId="0" fontId="15" fillId="0" borderId="0" xfId="0" applyFont="1" applyAlignment="1" applyProtection="1">
      <alignment horizontal="left"/>
      <protection hidden="1"/>
    </xf>
    <xf numFmtId="0" fontId="14" fillId="4" borderId="7" xfId="0" applyFont="1" applyFill="1" applyBorder="1" applyProtection="1">
      <protection locked="0" hidden="1"/>
    </xf>
    <xf numFmtId="0" fontId="42" fillId="4" borderId="13" xfId="0" applyFont="1" applyFill="1" applyBorder="1" applyAlignment="1" applyProtection="1">
      <alignment vertical="center" wrapText="1"/>
      <protection locked="0"/>
    </xf>
    <xf numFmtId="2" fontId="0" fillId="3" borderId="31" xfId="0" applyNumberFormat="1" applyFill="1" applyBorder="1"/>
    <xf numFmtId="0" fontId="0" fillId="0" borderId="27" xfId="0" applyBorder="1" applyAlignment="1">
      <alignment wrapText="1"/>
    </xf>
    <xf numFmtId="0" fontId="0" fillId="0" borderId="27" xfId="0" applyBorder="1"/>
    <xf numFmtId="0" fontId="0" fillId="0" borderId="0" xfId="0" quotePrefix="1"/>
    <xf numFmtId="170" fontId="0" fillId="3" borderId="31" xfId="2" applyNumberFormat="1" applyFont="1" applyFill="1" applyBorder="1"/>
    <xf numFmtId="170" fontId="0" fillId="0" borderId="1" xfId="2" applyNumberFormat="1" applyFont="1" applyBorder="1"/>
    <xf numFmtId="0" fontId="2" fillId="8" borderId="17" xfId="0" applyFont="1" applyFill="1" applyBorder="1"/>
    <xf numFmtId="0" fontId="2" fillId="8" borderId="37" xfId="0" applyFont="1" applyFill="1" applyBorder="1" applyAlignment="1">
      <alignment horizontal="center" vertical="center"/>
    </xf>
    <xf numFmtId="0" fontId="2" fillId="8" borderId="38" xfId="0" applyFont="1" applyFill="1" applyBorder="1" applyAlignment="1">
      <alignment horizontal="center" vertical="center"/>
    </xf>
    <xf numFmtId="0" fontId="2" fillId="8" borderId="38" xfId="0" applyFont="1" applyFill="1" applyBorder="1" applyAlignment="1">
      <alignment horizontal="center" vertical="center" wrapText="1"/>
    </xf>
    <xf numFmtId="0" fontId="2" fillId="8" borderId="39" xfId="0" applyFont="1" applyFill="1" applyBorder="1" applyAlignment="1">
      <alignment horizontal="center" vertical="center"/>
    </xf>
    <xf numFmtId="170" fontId="0" fillId="4" borderId="23" xfId="2" applyNumberFormat="1" applyFont="1" applyFill="1" applyBorder="1"/>
    <xf numFmtId="170" fontId="0" fillId="4" borderId="24" xfId="2" applyNumberFormat="1" applyFont="1" applyFill="1" applyBorder="1"/>
    <xf numFmtId="170" fontId="0" fillId="0" borderId="24" xfId="2" applyNumberFormat="1" applyFont="1" applyBorder="1"/>
    <xf numFmtId="170" fontId="0" fillId="0" borderId="26" xfId="2" applyNumberFormat="1" applyFont="1" applyBorder="1"/>
    <xf numFmtId="170" fontId="0" fillId="4" borderId="43" xfId="2" applyNumberFormat="1" applyFont="1" applyFill="1" applyBorder="1"/>
    <xf numFmtId="170" fontId="0" fillId="4" borderId="20" xfId="2" applyNumberFormat="1" applyFont="1" applyFill="1" applyBorder="1"/>
    <xf numFmtId="170" fontId="0" fillId="0" borderId="20" xfId="2" applyNumberFormat="1" applyFont="1" applyBorder="1"/>
    <xf numFmtId="170" fontId="0" fillId="0" borderId="44" xfId="2" applyNumberFormat="1" applyFont="1" applyBorder="1"/>
    <xf numFmtId="0" fontId="0" fillId="0" borderId="45" xfId="0" applyBorder="1"/>
    <xf numFmtId="0" fontId="0" fillId="0" borderId="46" xfId="0" applyBorder="1" applyAlignment="1">
      <alignment wrapText="1"/>
    </xf>
    <xf numFmtId="0" fontId="0" fillId="0" borderId="46" xfId="0" applyBorder="1"/>
    <xf numFmtId="0" fontId="0" fillId="0" borderId="47" xfId="0" applyBorder="1"/>
    <xf numFmtId="0" fontId="0" fillId="0" borderId="49" xfId="0" applyBorder="1" applyAlignment="1">
      <alignment wrapText="1"/>
    </xf>
    <xf numFmtId="0" fontId="0" fillId="0" borderId="50" xfId="0" applyBorder="1"/>
    <xf numFmtId="169" fontId="0" fillId="0" borderId="0" xfId="0" applyNumberFormat="1" applyProtection="1">
      <protection hidden="1"/>
    </xf>
    <xf numFmtId="3" fontId="42" fillId="4" borderId="13" xfId="0" applyNumberFormat="1" applyFont="1" applyFill="1" applyBorder="1" applyAlignment="1" applyProtection="1">
      <alignment horizontal="center" vertical="center" wrapText="1"/>
      <protection locked="0"/>
    </xf>
    <xf numFmtId="170" fontId="26" fillId="0" borderId="24" xfId="2" quotePrefix="1" applyNumberFormat="1" applyFont="1" applyBorder="1" applyAlignment="1" applyProtection="1">
      <alignment horizontal="center" vertical="center" wrapText="1"/>
      <protection hidden="1"/>
    </xf>
    <xf numFmtId="170" fontId="26" fillId="0" borderId="26" xfId="2" quotePrefix="1" applyNumberFormat="1" applyFont="1" applyBorder="1" applyAlignment="1" applyProtection="1">
      <alignment horizontal="center" vertical="center" wrapText="1"/>
      <protection hidden="1"/>
    </xf>
    <xf numFmtId="0" fontId="26" fillId="0" borderId="0" xfId="0" quotePrefix="1" applyFont="1" applyAlignment="1" applyProtection="1">
      <alignment horizontal="center" vertical="center"/>
      <protection hidden="1"/>
    </xf>
    <xf numFmtId="0" fontId="26" fillId="0" borderId="60" xfId="0" quotePrefix="1" applyFont="1" applyBorder="1" applyAlignment="1" applyProtection="1">
      <alignment horizontal="center" vertical="center" wrapText="1"/>
      <protection hidden="1"/>
    </xf>
    <xf numFmtId="0" fontId="59" fillId="2" borderId="49" xfId="0" applyFont="1" applyFill="1" applyBorder="1" applyAlignment="1" applyProtection="1">
      <alignment horizontal="center" vertical="center"/>
      <protection hidden="1"/>
    </xf>
    <xf numFmtId="0" fontId="18" fillId="0" borderId="0" xfId="0" applyFont="1" applyAlignment="1" applyProtection="1">
      <alignment wrapText="1"/>
      <protection hidden="1"/>
    </xf>
    <xf numFmtId="170" fontId="26" fillId="0" borderId="20" xfId="2" quotePrefix="1" applyNumberFormat="1" applyFont="1" applyBorder="1" applyAlignment="1" applyProtection="1">
      <alignment horizontal="center" vertical="center" wrapText="1"/>
      <protection hidden="1"/>
    </xf>
    <xf numFmtId="170" fontId="26" fillId="0" borderId="44" xfId="2" quotePrefix="1" applyNumberFormat="1" applyFont="1" applyBorder="1" applyAlignment="1" applyProtection="1">
      <alignment horizontal="center" vertical="center" wrapText="1"/>
      <protection hidden="1"/>
    </xf>
    <xf numFmtId="170" fontId="26" fillId="0" borderId="42" xfId="2" quotePrefix="1" applyNumberFormat="1" applyFont="1" applyBorder="1" applyAlignment="1" applyProtection="1">
      <alignment horizontal="center" vertical="center" wrapText="1"/>
      <protection hidden="1"/>
    </xf>
    <xf numFmtId="170" fontId="26" fillId="0" borderId="25" xfId="2" quotePrefix="1" applyNumberFormat="1" applyFont="1" applyBorder="1" applyAlignment="1" applyProtection="1">
      <alignment horizontal="center" vertical="center" wrapText="1"/>
      <protection hidden="1"/>
    </xf>
    <xf numFmtId="170" fontId="26" fillId="0" borderId="43" xfId="2" quotePrefix="1" applyNumberFormat="1" applyFont="1" applyBorder="1" applyAlignment="1" applyProtection="1">
      <alignment horizontal="center" vertical="center" wrapText="1"/>
      <protection hidden="1"/>
    </xf>
    <xf numFmtId="170" fontId="26" fillId="0" borderId="23" xfId="2" quotePrefix="1" applyNumberFormat="1" applyFont="1" applyBorder="1" applyAlignment="1" applyProtection="1">
      <alignment horizontal="center" vertical="center" wrapText="1"/>
      <protection hidden="1"/>
    </xf>
    <xf numFmtId="0" fontId="43" fillId="0" borderId="45"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47" xfId="0" applyFont="1" applyBorder="1" applyAlignment="1">
      <alignment horizontal="center" vertical="center"/>
    </xf>
    <xf numFmtId="0" fontId="43" fillId="0" borderId="51" xfId="0" applyFont="1" applyBorder="1" applyAlignment="1">
      <alignment horizontal="center" vertical="center" wrapText="1"/>
    </xf>
    <xf numFmtId="0" fontId="62" fillId="2" borderId="38" xfId="0" applyFont="1" applyFill="1" applyBorder="1" applyAlignment="1" applyProtection="1">
      <alignment horizontal="center" vertical="center"/>
      <protection hidden="1"/>
    </xf>
    <xf numFmtId="0" fontId="62" fillId="2" borderId="38" xfId="0" applyFont="1" applyFill="1" applyBorder="1" applyAlignment="1" applyProtection="1">
      <alignment horizontal="center" vertical="center" wrapText="1"/>
      <protection hidden="1"/>
    </xf>
    <xf numFmtId="0" fontId="42" fillId="4" borderId="24" xfId="0" applyFont="1" applyFill="1" applyBorder="1" applyAlignment="1" applyProtection="1">
      <alignment vertical="center" wrapText="1"/>
      <protection locked="0"/>
    </xf>
    <xf numFmtId="3" fontId="42" fillId="4" borderId="24" xfId="0" applyNumberFormat="1" applyFont="1" applyFill="1" applyBorder="1" applyAlignment="1" applyProtection="1">
      <alignment horizontal="center" vertical="center" wrapText="1"/>
      <protection locked="0"/>
    </xf>
    <xf numFmtId="0" fontId="49" fillId="2" borderId="0" xfId="0" applyFont="1" applyFill="1" applyAlignment="1" applyProtection="1">
      <alignment vertical="center" wrapText="1"/>
      <protection hidden="1"/>
    </xf>
    <xf numFmtId="0" fontId="63" fillId="0" borderId="0" xfId="0" quotePrefix="1" applyFont="1" applyAlignment="1" applyProtection="1">
      <alignment horizontal="left" vertical="top" wrapText="1"/>
      <protection hidden="1"/>
    </xf>
    <xf numFmtId="0" fontId="11" fillId="0" borderId="0" xfId="0" applyFont="1" applyAlignment="1" applyProtection="1">
      <alignment vertical="center"/>
      <protection hidden="1"/>
    </xf>
    <xf numFmtId="0" fontId="77" fillId="0" borderId="0" xfId="0" applyFont="1" applyProtection="1">
      <protection hidden="1"/>
    </xf>
    <xf numFmtId="0" fontId="49" fillId="0" borderId="0" xfId="0" applyFont="1" applyAlignment="1" applyProtection="1">
      <alignment vertical="center" wrapText="1"/>
      <protection hidden="1"/>
    </xf>
    <xf numFmtId="0" fontId="49" fillId="0" borderId="16" xfId="0" applyFont="1" applyBorder="1" applyAlignment="1" applyProtection="1">
      <alignment vertical="center" wrapText="1"/>
      <protection hidden="1"/>
    </xf>
    <xf numFmtId="0" fontId="51" fillId="0" borderId="7" xfId="0" applyFont="1" applyBorder="1" applyAlignment="1" applyProtection="1">
      <alignment vertical="center"/>
      <protection hidden="1"/>
    </xf>
    <xf numFmtId="8" fontId="0" fillId="3" borderId="26" xfId="0" applyNumberFormat="1" applyFill="1" applyBorder="1" applyAlignment="1">
      <alignment horizontal="center" vertical="center"/>
    </xf>
    <xf numFmtId="0" fontId="71" fillId="11" borderId="0" xfId="0" applyFont="1" applyFill="1" applyAlignment="1">
      <alignment horizontal="left" vertical="center" wrapText="1"/>
    </xf>
    <xf numFmtId="0" fontId="51" fillId="11" borderId="0" xfId="0" applyFont="1" applyFill="1" applyAlignment="1">
      <alignment horizontal="left" vertical="center"/>
    </xf>
    <xf numFmtId="0" fontId="6" fillId="2" borderId="0" xfId="0" applyFont="1" applyFill="1" applyAlignment="1" applyProtection="1">
      <alignment horizontal="left" vertical="center"/>
      <protection hidden="1"/>
    </xf>
    <xf numFmtId="0" fontId="23" fillId="0" borderId="0" xfId="0" applyFont="1" applyAlignment="1" applyProtection="1">
      <alignment horizontal="center" wrapText="1"/>
      <protection hidden="1"/>
    </xf>
    <xf numFmtId="0" fontId="24" fillId="0" borderId="0" xfId="0" applyFont="1" applyAlignment="1" applyProtection="1">
      <alignment horizontal="left" vertical="top" wrapText="1"/>
      <protection hidden="1"/>
    </xf>
    <xf numFmtId="0" fontId="13" fillId="0" borderId="0" xfId="0" applyFont="1" applyAlignment="1" applyProtection="1">
      <alignment horizontal="center" wrapText="1"/>
      <protection hidden="1"/>
    </xf>
    <xf numFmtId="0" fontId="14" fillId="4" borderId="7" xfId="0" applyFont="1" applyFill="1" applyBorder="1" applyAlignment="1" applyProtection="1">
      <alignment horizontal="center"/>
      <protection locked="0"/>
    </xf>
    <xf numFmtId="0" fontId="13" fillId="0" borderId="0" xfId="0" applyFont="1" applyAlignment="1" applyProtection="1">
      <alignment horizontal="left"/>
      <protection hidden="1"/>
    </xf>
    <xf numFmtId="0" fontId="14" fillId="4" borderId="6" xfId="0" applyFont="1" applyFill="1" applyBorder="1" applyAlignment="1" applyProtection="1">
      <alignment horizontal="left"/>
      <protection locked="0"/>
    </xf>
    <xf numFmtId="165" fontId="14" fillId="4" borderId="7" xfId="0" applyNumberFormat="1" applyFont="1" applyFill="1" applyBorder="1" applyAlignment="1" applyProtection="1">
      <alignment horizontal="left"/>
      <protection locked="0"/>
    </xf>
    <xf numFmtId="165" fontId="14" fillId="4" borderId="6" xfId="0" applyNumberFormat="1" applyFont="1" applyFill="1" applyBorder="1" applyAlignment="1" applyProtection="1">
      <alignment horizontal="left"/>
      <protection locked="0"/>
    </xf>
    <xf numFmtId="0" fontId="13" fillId="0" borderId="4" xfId="0" applyFont="1" applyBorder="1" applyAlignment="1" applyProtection="1">
      <alignment horizontal="left"/>
      <protection hidden="1"/>
    </xf>
    <xf numFmtId="0" fontId="14" fillId="4" borderId="5" xfId="0" applyFont="1" applyFill="1" applyBorder="1" applyAlignment="1" applyProtection="1">
      <alignment horizontal="left"/>
      <protection locked="0"/>
    </xf>
    <xf numFmtId="0" fontId="21" fillId="0" borderId="4" xfId="0" applyFont="1" applyBorder="1" applyAlignment="1" applyProtection="1">
      <alignment horizontal="center" vertical="center"/>
      <protection hidden="1"/>
    </xf>
    <xf numFmtId="0" fontId="14" fillId="4" borderId="7" xfId="0" applyFont="1" applyFill="1" applyBorder="1" applyAlignment="1" applyProtection="1">
      <alignment horizontal="left"/>
      <protection locked="0"/>
    </xf>
    <xf numFmtId="0" fontId="5" fillId="0" borderId="0" xfId="3" applyAlignment="1" applyProtection="1">
      <alignment horizontal="left"/>
      <protection locked="0"/>
    </xf>
    <xf numFmtId="0" fontId="12" fillId="0" borderId="3" xfId="0" applyFont="1" applyBorder="1" applyAlignment="1" applyProtection="1">
      <alignment horizontal="left"/>
      <protection hidden="1"/>
    </xf>
    <xf numFmtId="0" fontId="13" fillId="0" borderId="0" xfId="0" applyFont="1" applyAlignment="1" applyProtection="1">
      <alignment horizontal="center" vertical="center" wrapText="1"/>
      <protection hidden="1"/>
    </xf>
    <xf numFmtId="44" fontId="14" fillId="4" borderId="7" xfId="0" applyNumberFormat="1" applyFont="1" applyFill="1" applyBorder="1" applyAlignment="1" applyProtection="1">
      <alignment horizontal="center"/>
      <protection locked="0"/>
    </xf>
    <xf numFmtId="14" fontId="14" fillId="4" borderId="7" xfId="0" applyNumberFormat="1" applyFont="1" applyFill="1" applyBorder="1" applyProtection="1">
      <protection locked="0"/>
    </xf>
    <xf numFmtId="0" fontId="22" fillId="4" borderId="6" xfId="3" applyFont="1" applyFill="1" applyBorder="1" applyAlignment="1" applyProtection="1">
      <alignment horizontal="left"/>
      <protection locked="0"/>
    </xf>
    <xf numFmtId="0" fontId="12" fillId="0" borderId="9" xfId="0" applyFont="1" applyBorder="1" applyAlignment="1" applyProtection="1">
      <alignment horizontal="left"/>
      <protection hidden="1"/>
    </xf>
    <xf numFmtId="44" fontId="14" fillId="4" borderId="7" xfId="2" applyFont="1" applyFill="1" applyBorder="1" applyAlignment="1" applyProtection="1">
      <alignment horizontal="left"/>
      <protection locked="0"/>
    </xf>
    <xf numFmtId="0" fontId="13" fillId="0" borderId="0" xfId="0" applyFont="1" applyAlignment="1" applyProtection="1">
      <alignment horizontal="right"/>
      <protection hidden="1"/>
    </xf>
    <xf numFmtId="0" fontId="14" fillId="4" borderId="7" xfId="0" applyFont="1" applyFill="1" applyBorder="1" applyAlignment="1" applyProtection="1">
      <alignment horizontal="center"/>
      <protection locked="0" hidden="1"/>
    </xf>
    <xf numFmtId="0" fontId="13" fillId="0" borderId="0" xfId="0" applyFont="1" applyAlignment="1" applyProtection="1">
      <alignment horizontal="right" wrapText="1"/>
      <protection hidden="1"/>
    </xf>
    <xf numFmtId="0" fontId="17" fillId="4" borderId="6" xfId="3" applyFont="1" applyFill="1" applyBorder="1" applyAlignment="1" applyProtection="1">
      <alignment horizontal="left"/>
      <protection locked="0"/>
    </xf>
    <xf numFmtId="0" fontId="13" fillId="0" borderId="0" xfId="0" applyFont="1" applyAlignment="1" applyProtection="1">
      <alignment horizontal="left" vertical="top"/>
      <protection hidden="1"/>
    </xf>
    <xf numFmtId="0" fontId="13" fillId="0" borderId="0" xfId="0" applyFont="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38" fillId="0" borderId="8" xfId="0" applyFont="1" applyBorder="1" applyAlignment="1">
      <alignment horizontal="right" vertical="top"/>
    </xf>
    <xf numFmtId="0" fontId="33" fillId="0" borderId="0" xfId="0" applyFont="1" applyAlignment="1">
      <alignment horizontal="left" vertical="top" wrapText="1"/>
    </xf>
    <xf numFmtId="0" fontId="33" fillId="0" borderId="12" xfId="0" applyFont="1" applyBorder="1" applyAlignment="1">
      <alignment horizontal="left" vertical="top" wrapText="1"/>
    </xf>
    <xf numFmtId="0" fontId="35" fillId="0" borderId="0" xfId="0" applyFont="1" applyAlignment="1">
      <alignment horizontal="left" vertical="top" wrapText="1"/>
    </xf>
    <xf numFmtId="0" fontId="35" fillId="0" borderId="12" xfId="0" applyFont="1" applyBorder="1" applyAlignment="1">
      <alignment horizontal="left" vertical="top" wrapText="1"/>
    </xf>
    <xf numFmtId="0" fontId="33" fillId="0" borderId="0" xfId="0" applyFont="1" applyAlignment="1">
      <alignment horizontal="left" vertical="top"/>
    </xf>
    <xf numFmtId="0" fontId="33" fillId="0" borderId="12" xfId="0" applyFont="1" applyBorder="1" applyAlignment="1">
      <alignment horizontal="left" vertical="top"/>
    </xf>
    <xf numFmtId="0" fontId="29" fillId="0" borderId="0" xfId="0" applyFont="1" applyAlignment="1">
      <alignment horizontal="left" vertical="center"/>
    </xf>
    <xf numFmtId="0" fontId="26" fillId="0" borderId="0" xfId="0" applyFont="1" applyAlignment="1" applyProtection="1">
      <alignment horizontal="left" vertical="top" wrapText="1"/>
      <protection hidden="1"/>
    </xf>
    <xf numFmtId="0" fontId="26" fillId="0" borderId="12" xfId="0" applyFont="1" applyBorder="1" applyAlignment="1" applyProtection="1">
      <alignment horizontal="left" vertical="top" wrapText="1"/>
      <protection hidden="1"/>
    </xf>
    <xf numFmtId="0" fontId="15" fillId="0" borderId="0" xfId="0" applyFont="1" applyAlignment="1" applyProtection="1">
      <alignment horizontal="left" vertical="top"/>
      <protection hidden="1"/>
    </xf>
    <xf numFmtId="0" fontId="15" fillId="0" borderId="12" xfId="0" applyFont="1" applyBorder="1" applyAlignment="1" applyProtection="1">
      <alignment horizontal="left" vertical="top"/>
      <protection hidden="1"/>
    </xf>
    <xf numFmtId="0" fontId="26" fillId="0" borderId="0" xfId="0" applyFont="1" applyAlignment="1" applyProtection="1">
      <alignment horizontal="left" vertical="top"/>
      <protection hidden="1"/>
    </xf>
    <xf numFmtId="0" fontId="26" fillId="0" borderId="12" xfId="0" applyFont="1" applyBorder="1" applyAlignment="1" applyProtection="1">
      <alignment horizontal="left" vertical="top"/>
      <protection hidden="1"/>
    </xf>
    <xf numFmtId="0" fontId="12" fillId="0" borderId="1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15" fillId="0" borderId="0" xfId="0" applyFont="1" applyAlignment="1" applyProtection="1">
      <alignment horizontal="left" vertical="top" wrapText="1"/>
      <protection hidden="1"/>
    </xf>
    <xf numFmtId="0" fontId="15" fillId="0" borderId="12" xfId="0" applyFont="1" applyBorder="1" applyAlignment="1" applyProtection="1">
      <alignment horizontal="left" vertical="top" wrapText="1"/>
      <protection hidden="1"/>
    </xf>
    <xf numFmtId="0" fontId="58" fillId="2" borderId="17" xfId="0" applyFont="1" applyFill="1" applyBorder="1" applyAlignment="1" applyProtection="1">
      <alignment horizontal="center" vertical="center"/>
      <protection hidden="1"/>
    </xf>
    <xf numFmtId="0" fontId="58" fillId="2" borderId="18" xfId="0" applyFont="1" applyFill="1" applyBorder="1" applyAlignment="1" applyProtection="1">
      <alignment horizontal="center" vertical="center"/>
      <protection hidden="1"/>
    </xf>
    <xf numFmtId="0" fontId="58" fillId="2" borderId="19" xfId="0" applyFont="1" applyFill="1" applyBorder="1" applyAlignment="1" applyProtection="1">
      <alignment horizontal="center" vertical="center"/>
      <protection hidden="1"/>
    </xf>
    <xf numFmtId="0" fontId="59" fillId="2" borderId="59" xfId="0" applyFont="1" applyFill="1" applyBorder="1" applyAlignment="1" applyProtection="1">
      <alignment horizontal="center" vertical="center"/>
      <protection hidden="1"/>
    </xf>
    <xf numFmtId="0" fontId="59" fillId="2" borderId="54" xfId="0" applyFont="1" applyFill="1" applyBorder="1" applyAlignment="1" applyProtection="1">
      <alignment horizontal="center" vertical="center"/>
      <protection hidden="1"/>
    </xf>
    <xf numFmtId="0" fontId="59" fillId="2" borderId="55" xfId="0" applyFont="1" applyFill="1" applyBorder="1" applyAlignment="1" applyProtection="1">
      <alignment horizontal="center" vertical="center"/>
      <protection hidden="1"/>
    </xf>
    <xf numFmtId="0" fontId="59" fillId="2" borderId="18" xfId="0" applyFont="1" applyFill="1" applyBorder="1" applyAlignment="1" applyProtection="1">
      <alignment horizontal="center" vertical="center" wrapText="1"/>
      <protection hidden="1"/>
    </xf>
    <xf numFmtId="0" fontId="59" fillId="2" borderId="19" xfId="0" applyFont="1" applyFill="1" applyBorder="1" applyAlignment="1" applyProtection="1">
      <alignment horizontal="center" vertical="center" wrapText="1"/>
      <protection hidden="1"/>
    </xf>
    <xf numFmtId="0" fontId="26" fillId="0" borderId="17" xfId="0" quotePrefix="1" applyFont="1" applyBorder="1" applyAlignment="1" applyProtection="1">
      <alignment horizontal="right" vertical="center" wrapText="1"/>
      <protection hidden="1"/>
    </xf>
    <xf numFmtId="0" fontId="26" fillId="0" borderId="18" xfId="0" quotePrefix="1" applyFont="1" applyBorder="1" applyAlignment="1" applyProtection="1">
      <alignment horizontal="right" vertical="center" wrapText="1"/>
      <protection hidden="1"/>
    </xf>
    <xf numFmtId="0" fontId="26" fillId="0" borderId="19" xfId="0" quotePrefix="1" applyFont="1" applyBorder="1" applyAlignment="1" applyProtection="1">
      <alignment horizontal="right" vertical="center" wrapText="1"/>
      <protection hidden="1"/>
    </xf>
    <xf numFmtId="0" fontId="26" fillId="0" borderId="58" xfId="0" quotePrefix="1" applyFont="1" applyBorder="1" applyAlignment="1" applyProtection="1">
      <alignment horizontal="center" vertical="center"/>
      <protection hidden="1"/>
    </xf>
    <xf numFmtId="0" fontId="26" fillId="0" borderId="7" xfId="0" quotePrefix="1" applyFont="1" applyBorder="1" applyAlignment="1" applyProtection="1">
      <alignment horizontal="center" vertical="center"/>
      <protection hidden="1"/>
    </xf>
    <xf numFmtId="0" fontId="26" fillId="0" borderId="61" xfId="0" quotePrefix="1" applyFont="1" applyBorder="1" applyAlignment="1" applyProtection="1">
      <alignment horizontal="center" vertical="center"/>
      <protection hidden="1"/>
    </xf>
    <xf numFmtId="0" fontId="26" fillId="0" borderId="23" xfId="0" quotePrefix="1" applyFont="1" applyBorder="1" applyAlignment="1" applyProtection="1">
      <alignment horizontal="center" vertical="center"/>
      <protection hidden="1"/>
    </xf>
    <xf numFmtId="0" fontId="26" fillId="0" borderId="24" xfId="0" quotePrefix="1" applyFont="1" applyBorder="1" applyAlignment="1" applyProtection="1">
      <alignment horizontal="center" vertical="center"/>
      <protection hidden="1"/>
    </xf>
    <xf numFmtId="0" fontId="26" fillId="0" borderId="26" xfId="0" quotePrefix="1" applyFont="1" applyBorder="1" applyAlignment="1" applyProtection="1">
      <alignment horizontal="center" vertical="center"/>
      <protection hidden="1"/>
    </xf>
    <xf numFmtId="0" fontId="26" fillId="0" borderId="56" xfId="0" quotePrefix="1" applyFont="1" applyBorder="1" applyAlignment="1" applyProtection="1">
      <alignment horizontal="center" vertical="center"/>
      <protection hidden="1"/>
    </xf>
    <xf numFmtId="0" fontId="26" fillId="0" borderId="57" xfId="0" quotePrefix="1" applyFont="1" applyBorder="1" applyAlignment="1" applyProtection="1">
      <alignment horizontal="center" vertical="center"/>
      <protection hidden="1"/>
    </xf>
    <xf numFmtId="0" fontId="26" fillId="0" borderId="0" xfId="0" quotePrefix="1" applyFont="1" applyAlignment="1" applyProtection="1">
      <alignment horizontal="left" vertical="center" wrapText="1"/>
      <protection hidden="1"/>
    </xf>
    <xf numFmtId="0" fontId="59" fillId="2" borderId="17" xfId="0" applyFont="1" applyFill="1" applyBorder="1" applyAlignment="1" applyProtection="1">
      <alignment horizontal="center" vertical="center" wrapText="1"/>
      <protection hidden="1"/>
    </xf>
    <xf numFmtId="0" fontId="15" fillId="3" borderId="0" xfId="0" quotePrefix="1" applyFont="1" applyFill="1" applyAlignment="1" applyProtection="1">
      <alignment horizontal="left" vertical="top" wrapText="1"/>
      <protection hidden="1"/>
    </xf>
    <xf numFmtId="0" fontId="13" fillId="0" borderId="0" xfId="0" applyFont="1" applyAlignment="1" applyProtection="1">
      <alignment horizontal="justify" vertical="center"/>
      <protection hidden="1"/>
    </xf>
    <xf numFmtId="0" fontId="76" fillId="0" borderId="0" xfId="0" quotePrefix="1" applyFont="1" applyAlignment="1" applyProtection="1">
      <alignment horizontal="left" vertical="top" wrapText="1"/>
      <protection hidden="1"/>
    </xf>
    <xf numFmtId="0" fontId="26" fillId="0" borderId="0" xfId="0" quotePrefix="1" applyFont="1" applyAlignment="1" applyProtection="1">
      <alignment horizontal="left" vertical="top" wrapText="1"/>
      <protection hidden="1"/>
    </xf>
    <xf numFmtId="0" fontId="12" fillId="0" borderId="17" xfId="0" applyFont="1" applyBorder="1" applyAlignment="1" applyProtection="1">
      <alignment horizontal="center" vertical="center"/>
      <protection hidden="1"/>
    </xf>
    <xf numFmtId="0" fontId="12" fillId="0" borderId="51" xfId="0" applyFont="1" applyBorder="1" applyAlignment="1" applyProtection="1">
      <alignment horizontal="center" vertical="center"/>
      <protection hidden="1"/>
    </xf>
    <xf numFmtId="169" fontId="64" fillId="0" borderId="52" xfId="0" applyNumberFormat="1" applyFont="1" applyBorder="1" applyAlignment="1" applyProtection="1">
      <alignment horizontal="center" vertical="center" wrapText="1"/>
      <protection hidden="1"/>
    </xf>
    <xf numFmtId="169" fontId="64" fillId="0" borderId="19" xfId="0" applyNumberFormat="1" applyFont="1" applyBorder="1" applyAlignment="1" applyProtection="1">
      <alignment horizontal="center" vertical="center" wrapText="1"/>
      <protection hidden="1"/>
    </xf>
    <xf numFmtId="0" fontId="62" fillId="2" borderId="59" xfId="0" applyFont="1" applyFill="1" applyBorder="1" applyAlignment="1" applyProtection="1">
      <alignment horizontal="center" vertical="center"/>
      <protection hidden="1"/>
    </xf>
    <xf numFmtId="0" fontId="62" fillId="2" borderId="54" xfId="0" applyFont="1" applyFill="1" applyBorder="1" applyAlignment="1" applyProtection="1">
      <alignment horizontal="center" vertical="center"/>
      <protection hidden="1"/>
    </xf>
    <xf numFmtId="0" fontId="62" fillId="2" borderId="55" xfId="0" applyFont="1" applyFill="1" applyBorder="1" applyAlignment="1" applyProtection="1">
      <alignment horizontal="center" vertical="center"/>
      <protection hidden="1"/>
    </xf>
    <xf numFmtId="0" fontId="42" fillId="3" borderId="62" xfId="0" applyFont="1" applyFill="1" applyBorder="1" applyAlignment="1" applyProtection="1">
      <alignment horizontal="center" vertical="center" wrapText="1"/>
      <protection hidden="1"/>
    </xf>
    <xf numFmtId="0" fontId="42" fillId="3" borderId="65" xfId="0" applyFont="1" applyFill="1" applyBorder="1" applyAlignment="1" applyProtection="1">
      <alignment horizontal="center" vertical="center" wrapText="1"/>
      <protection hidden="1"/>
    </xf>
    <xf numFmtId="0" fontId="42" fillId="3" borderId="25" xfId="0" applyFont="1" applyFill="1" applyBorder="1" applyAlignment="1" applyProtection="1">
      <alignment horizontal="center" vertical="center" wrapText="1"/>
      <protection hidden="1"/>
    </xf>
    <xf numFmtId="168" fontId="42" fillId="4" borderId="13" xfId="1" applyNumberFormat="1" applyFont="1" applyFill="1" applyBorder="1" applyAlignment="1" applyProtection="1">
      <alignment horizontal="center" vertical="center" wrapText="1"/>
      <protection locked="0"/>
    </xf>
    <xf numFmtId="169" fontId="42" fillId="0" borderId="13" xfId="0" applyNumberFormat="1" applyFont="1" applyBorder="1" applyAlignment="1" applyProtection="1">
      <alignment horizontal="center" vertical="center" wrapText="1"/>
      <protection hidden="1"/>
    </xf>
    <xf numFmtId="169" fontId="42" fillId="0" borderId="22" xfId="0" applyNumberFormat="1" applyFont="1" applyBorder="1" applyAlignment="1" applyProtection="1">
      <alignment horizontal="center" vertical="center" wrapText="1"/>
      <protection hidden="1"/>
    </xf>
    <xf numFmtId="3" fontId="42" fillId="4" borderId="66" xfId="0" applyNumberFormat="1" applyFont="1" applyFill="1" applyBorder="1" applyAlignment="1" applyProtection="1">
      <alignment horizontal="center" vertical="center" wrapText="1"/>
      <protection locked="0"/>
    </xf>
    <xf numFmtId="3" fontId="42" fillId="4" borderId="29" xfId="0" applyNumberFormat="1" applyFont="1" applyFill="1" applyBorder="1" applyAlignment="1" applyProtection="1">
      <alignment horizontal="center" vertical="center" wrapText="1"/>
      <protection locked="0"/>
    </xf>
    <xf numFmtId="169" fontId="42" fillId="0" borderId="66" xfId="0" applyNumberFormat="1" applyFont="1" applyBorder="1" applyAlignment="1" applyProtection="1">
      <alignment horizontal="center" vertical="center" wrapText="1"/>
      <protection hidden="1"/>
    </xf>
    <xf numFmtId="169" fontId="42" fillId="0" borderId="67" xfId="0" applyNumberFormat="1" applyFont="1" applyBorder="1" applyAlignment="1" applyProtection="1">
      <alignment horizontal="center" vertical="center" wrapText="1"/>
      <protection hidden="1"/>
    </xf>
    <xf numFmtId="0" fontId="62" fillId="2" borderId="37" xfId="0" applyFont="1" applyFill="1" applyBorder="1" applyAlignment="1" applyProtection="1">
      <alignment horizontal="center" vertical="center"/>
      <protection hidden="1"/>
    </xf>
    <xf numFmtId="0" fontId="62" fillId="2" borderId="38" xfId="0" applyFont="1" applyFill="1" applyBorder="1" applyAlignment="1" applyProtection="1">
      <alignment horizontal="center" vertical="center"/>
      <protection hidden="1"/>
    </xf>
    <xf numFmtId="0" fontId="62" fillId="2" borderId="38" xfId="0" applyFont="1" applyFill="1" applyBorder="1" applyAlignment="1" applyProtection="1">
      <alignment horizontal="center" vertical="center" wrapText="1"/>
      <protection hidden="1"/>
    </xf>
    <xf numFmtId="0" fontId="62" fillId="2" borderId="39" xfId="0" applyFont="1" applyFill="1" applyBorder="1" applyAlignment="1" applyProtection="1">
      <alignment horizontal="center" vertical="center"/>
      <protection hidden="1"/>
    </xf>
    <xf numFmtId="0" fontId="59" fillId="2" borderId="17" xfId="0" applyFont="1" applyFill="1" applyBorder="1" applyAlignment="1" applyProtection="1">
      <alignment horizontal="center" vertical="center"/>
      <protection hidden="1"/>
    </xf>
    <xf numFmtId="0" fontId="59" fillId="2" borderId="18" xfId="0" applyFont="1" applyFill="1" applyBorder="1" applyAlignment="1" applyProtection="1">
      <alignment horizontal="center" vertical="center"/>
      <protection hidden="1"/>
    </xf>
    <xf numFmtId="0" fontId="59" fillId="2" borderId="19" xfId="0" applyFont="1" applyFill="1" applyBorder="1" applyAlignment="1" applyProtection="1">
      <alignment horizontal="center" vertical="center"/>
      <protection hidden="1"/>
    </xf>
    <xf numFmtId="0" fontId="26" fillId="0" borderId="4" xfId="0" quotePrefix="1" applyFont="1" applyBorder="1" applyAlignment="1" applyProtection="1">
      <alignment horizontal="left" vertical="top" wrapText="1"/>
      <protection hidden="1"/>
    </xf>
    <xf numFmtId="0" fontId="12" fillId="0" borderId="62" xfId="0" applyFont="1" applyBorder="1" applyAlignment="1" applyProtection="1">
      <alignment horizontal="center" vertical="center"/>
      <protection hidden="1"/>
    </xf>
    <xf numFmtId="0" fontId="12" fillId="0" borderId="25" xfId="0" applyFont="1" applyBorder="1" applyAlignment="1" applyProtection="1">
      <alignment horizontal="center" vertical="center"/>
      <protection hidden="1"/>
    </xf>
    <xf numFmtId="169" fontId="64" fillId="4" borderId="63" xfId="0" applyNumberFormat="1" applyFont="1" applyFill="1" applyBorder="1" applyAlignment="1" applyProtection="1">
      <alignment horizontal="center" vertical="center" wrapText="1"/>
      <protection locked="0"/>
    </xf>
    <xf numFmtId="169" fontId="64" fillId="4" borderId="60" xfId="0" applyNumberFormat="1" applyFont="1" applyFill="1" applyBorder="1" applyAlignment="1" applyProtection="1">
      <alignment horizontal="center" vertical="center" wrapText="1"/>
      <protection locked="0"/>
    </xf>
    <xf numFmtId="0" fontId="42" fillId="3" borderId="23" xfId="0" applyFont="1" applyFill="1" applyBorder="1" applyAlignment="1" applyProtection="1">
      <alignment horizontal="center" vertical="center" wrapText="1"/>
      <protection hidden="1"/>
    </xf>
    <xf numFmtId="0" fontId="42" fillId="3" borderId="24" xfId="0" applyFont="1" applyFill="1" applyBorder="1" applyAlignment="1" applyProtection="1">
      <alignment horizontal="center" vertical="center" wrapText="1"/>
      <protection hidden="1"/>
    </xf>
    <xf numFmtId="0" fontId="0" fillId="3" borderId="0" xfId="0" applyFill="1" applyAlignment="1">
      <alignment horizontal="center"/>
    </xf>
    <xf numFmtId="0" fontId="0" fillId="3" borderId="30" xfId="0" applyFill="1" applyBorder="1" applyAlignment="1">
      <alignment horizontal="center"/>
    </xf>
    <xf numFmtId="0" fontId="63" fillId="0" borderId="0" xfId="0" applyFont="1" applyAlignment="1" applyProtection="1">
      <alignment horizontal="left" vertical="top" wrapText="1"/>
      <protection hidden="1"/>
    </xf>
    <xf numFmtId="0" fontId="62" fillId="2" borderId="53" xfId="0" applyFont="1" applyFill="1" applyBorder="1" applyAlignment="1" applyProtection="1">
      <alignment horizontal="center" vertical="center"/>
      <protection hidden="1"/>
    </xf>
    <xf numFmtId="0" fontId="62" fillId="2" borderId="64" xfId="0" applyFont="1" applyFill="1" applyBorder="1" applyAlignment="1" applyProtection="1">
      <alignment horizontal="center" vertical="center"/>
      <protection hidden="1"/>
    </xf>
    <xf numFmtId="0" fontId="62" fillId="2" borderId="53" xfId="0" applyFont="1" applyFill="1" applyBorder="1" applyAlignment="1" applyProtection="1">
      <alignment horizontal="center" vertical="center" wrapText="1"/>
      <protection hidden="1"/>
    </xf>
    <xf numFmtId="0" fontId="62" fillId="2" borderId="55" xfId="0" applyFont="1" applyFill="1" applyBorder="1" applyAlignment="1" applyProtection="1">
      <alignment horizontal="center" vertical="center" wrapText="1"/>
      <protection hidden="1"/>
    </xf>
    <xf numFmtId="0" fontId="42" fillId="3" borderId="21" xfId="0" applyFont="1" applyFill="1" applyBorder="1" applyAlignment="1" applyProtection="1">
      <alignment horizontal="center" vertical="center" wrapText="1"/>
      <protection hidden="1"/>
    </xf>
    <xf numFmtId="0" fontId="42" fillId="3" borderId="13" xfId="0" applyFont="1" applyFill="1" applyBorder="1" applyAlignment="1" applyProtection="1">
      <alignment horizontal="center" vertical="center" wrapText="1"/>
      <protection hidden="1"/>
    </xf>
    <xf numFmtId="0" fontId="2" fillId="8" borderId="17" xfId="0" applyFont="1" applyFill="1" applyBorder="1" applyAlignment="1">
      <alignment horizontal="center"/>
    </xf>
    <xf numFmtId="0" fontId="2" fillId="8" borderId="18" xfId="0" applyFont="1" applyFill="1" applyBorder="1" applyAlignment="1">
      <alignment horizontal="center"/>
    </xf>
    <xf numFmtId="0" fontId="2" fillId="8" borderId="19" xfId="0" applyFont="1" applyFill="1" applyBorder="1" applyAlignment="1">
      <alignment horizontal="center"/>
    </xf>
    <xf numFmtId="170" fontId="0" fillId="3" borderId="48" xfId="2" applyNumberFormat="1" applyFont="1" applyFill="1" applyBorder="1" applyAlignment="1">
      <alignment horizontal="center" vertical="center"/>
    </xf>
    <xf numFmtId="170" fontId="0" fillId="3" borderId="35" xfId="2" applyNumberFormat="1" applyFont="1" applyFill="1" applyBorder="1" applyAlignment="1">
      <alignment horizontal="center" vertical="center"/>
    </xf>
    <xf numFmtId="170" fontId="0" fillId="3" borderId="34" xfId="2" applyNumberFormat="1" applyFont="1" applyFill="1" applyBorder="1" applyAlignment="1">
      <alignment horizontal="center" vertical="center"/>
    </xf>
    <xf numFmtId="170" fontId="0" fillId="3" borderId="33" xfId="2" applyNumberFormat="1" applyFont="1" applyFill="1" applyBorder="1" applyAlignment="1">
      <alignment horizontal="center" vertic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cellXfs>
  <cellStyles count="5">
    <cellStyle name="Comma" xfId="1" builtinId="3"/>
    <cellStyle name="Currency" xfId="2" builtinId="4"/>
    <cellStyle name="Hyperlink" xfId="3" builtinId="8"/>
    <cellStyle name="Hyperlink 2" xfId="4" xr:uid="{333C0181-9404-4324-8C0C-10045AEC6DA5}"/>
    <cellStyle name="Normal" xfId="0" builtinId="0"/>
  </cellStyles>
  <dxfs count="6">
    <dxf>
      <fill>
        <patternFill patternType="darkDown"/>
      </fill>
    </dxf>
    <dxf>
      <font>
        <color theme="0"/>
      </font>
    </dxf>
    <dxf>
      <font>
        <color rgb="FF9C0006"/>
      </font>
    </dxf>
    <dxf>
      <font>
        <color rgb="FF9C0006"/>
      </font>
    </dxf>
    <dxf>
      <font>
        <color theme="0"/>
      </font>
    </dxf>
    <dxf>
      <font>
        <color rgb="FF9C0006"/>
      </font>
    </dxf>
  </dxfs>
  <tableStyles count="0" defaultTableStyle="TableStyleMedium2" defaultPivotStyle="PivotStyleLight16"/>
  <colors>
    <mruColors>
      <color rgb="FF142C41"/>
      <color rgb="FFF852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984250</xdr:colOff>
          <xdr:row>14</xdr:row>
          <xdr:rowOff>0</xdr:rowOff>
        </xdr:from>
        <xdr:to>
          <xdr:col>10</xdr:col>
          <xdr:colOff>146050</xdr:colOff>
          <xdr:row>21</xdr:row>
          <xdr:rowOff>114300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18</xdr:row>
          <xdr:rowOff>260350</xdr:rowOff>
        </xdr:from>
        <xdr:to>
          <xdr:col>5</xdr:col>
          <xdr:colOff>431800</xdr:colOff>
          <xdr:row>20</xdr:row>
          <xdr:rowOff>88900</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13</xdr:row>
          <xdr:rowOff>260350</xdr:rowOff>
        </xdr:from>
        <xdr:to>
          <xdr:col>5</xdr:col>
          <xdr:colOff>431800</xdr:colOff>
          <xdr:row>19</xdr:row>
          <xdr:rowOff>279400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20</xdr:row>
          <xdr:rowOff>260350</xdr:rowOff>
        </xdr:from>
        <xdr:to>
          <xdr:col>5</xdr:col>
          <xdr:colOff>431800</xdr:colOff>
          <xdr:row>24</xdr:row>
          <xdr:rowOff>95250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34</a:t>
              </a:r>
            </a:p>
          </xdr:txBody>
        </xdr:sp>
        <xdr:clientData/>
      </xdr:twoCellAnchor>
    </mc:Choice>
    <mc:Fallback/>
  </mc:AlternateContent>
  <xdr:twoCellAnchor editAs="oneCell">
    <xdr:from>
      <xdr:col>8</xdr:col>
      <xdr:colOff>552450</xdr:colOff>
      <xdr:row>0</xdr:row>
      <xdr:rowOff>323850</xdr:rowOff>
    </xdr:from>
    <xdr:to>
      <xdr:col>12</xdr:col>
      <xdr:colOff>0</xdr:colOff>
      <xdr:row>1</xdr:row>
      <xdr:rowOff>369469</xdr:rowOff>
    </xdr:to>
    <xdr:pic>
      <xdr:nvPicPr>
        <xdr:cNvPr id="3" name="Picture 2">
          <a:extLst>
            <a:ext uri="{FF2B5EF4-FFF2-40B4-BE49-F238E27FC236}">
              <a16:creationId xmlns:a16="http://schemas.microsoft.com/office/drawing/2014/main" id="{8024E713-825D-452F-AF31-FCBDA31F3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9475" y="323850"/>
          <a:ext cx="3467100" cy="769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63500</xdr:colOff>
      <xdr:row>0</xdr:row>
      <xdr:rowOff>342900</xdr:rowOff>
    </xdr:from>
    <xdr:to>
      <xdr:col>10</xdr:col>
      <xdr:colOff>727074</xdr:colOff>
      <xdr:row>1</xdr:row>
      <xdr:rowOff>241197</xdr:rowOff>
    </xdr:to>
    <xdr:pic>
      <xdr:nvPicPr>
        <xdr:cNvPr id="2" name="Picture 1">
          <a:extLst>
            <a:ext uri="{FF2B5EF4-FFF2-40B4-BE49-F238E27FC236}">
              <a16:creationId xmlns:a16="http://schemas.microsoft.com/office/drawing/2014/main" id="{57914B64-ABE1-41F9-9A7F-973D59CE8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3850" y="342900"/>
          <a:ext cx="2511424" cy="596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247650</xdr:colOff>
      <xdr:row>0</xdr:row>
      <xdr:rowOff>349250</xdr:rowOff>
    </xdr:from>
    <xdr:to>
      <xdr:col>11</xdr:col>
      <xdr:colOff>882650</xdr:colOff>
      <xdr:row>1</xdr:row>
      <xdr:rowOff>275998</xdr:rowOff>
    </xdr:to>
    <xdr:pic>
      <xdr:nvPicPr>
        <xdr:cNvPr id="2" name="Picture 1">
          <a:extLst>
            <a:ext uri="{FF2B5EF4-FFF2-40B4-BE49-F238E27FC236}">
              <a16:creationId xmlns:a16="http://schemas.microsoft.com/office/drawing/2014/main" id="{0781D70E-844C-4290-BED1-11C759A9D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6275" y="349250"/>
          <a:ext cx="2590800" cy="644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523875</xdr:colOff>
      <xdr:row>0</xdr:row>
      <xdr:rowOff>146674</xdr:rowOff>
    </xdr:from>
    <xdr:to>
      <xdr:col>14</xdr:col>
      <xdr:colOff>358776</xdr:colOff>
      <xdr:row>1</xdr:row>
      <xdr:rowOff>515063</xdr:rowOff>
    </xdr:to>
    <xdr:pic>
      <xdr:nvPicPr>
        <xdr:cNvPr id="2" name="Picture 1">
          <a:extLst>
            <a:ext uri="{FF2B5EF4-FFF2-40B4-BE49-F238E27FC236}">
              <a16:creationId xmlns:a16="http://schemas.microsoft.com/office/drawing/2014/main" id="{798DEF42-D6C0-408E-A79D-3B56C4334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68075" y="146674"/>
          <a:ext cx="4835526" cy="1073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xdr:colOff>
      <xdr:row>19</xdr:row>
      <xdr:rowOff>180975</xdr:rowOff>
    </xdr:from>
    <xdr:to>
      <xdr:col>2</xdr:col>
      <xdr:colOff>583369</xdr:colOff>
      <xdr:row>20</xdr:row>
      <xdr:rowOff>92075</xdr:rowOff>
    </xdr:to>
    <xdr:sp macro="" textlink="">
      <xdr:nvSpPr>
        <xdr:cNvPr id="3" name="Check Box 15" hidden="1">
          <a:extLst>
            <a:ext uri="{FF2B5EF4-FFF2-40B4-BE49-F238E27FC236}">
              <a16:creationId xmlns:a16="http://schemas.microsoft.com/office/drawing/2014/main" id="{B724890C-2AC2-4244-A68D-914068E77DF3}"/>
            </a:ext>
          </a:extLst>
        </xdr:cNvPr>
        <xdr:cNvSpPr/>
      </xdr:nvSpPr>
      <xdr:spPr>
        <a:xfrm>
          <a:off x="754380" y="5705475"/>
          <a:ext cx="578289" cy="13970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xdr:from>
          <xdr:col>1</xdr:col>
          <xdr:colOff>381000</xdr:colOff>
          <xdr:row>15</xdr:row>
          <xdr:rowOff>488950</xdr:rowOff>
        </xdr:from>
        <xdr:to>
          <xdr:col>3</xdr:col>
          <xdr:colOff>279400</xdr:colOff>
          <xdr:row>17</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Signed Application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381000</xdr:colOff>
          <xdr:row>17</xdr:row>
          <xdr:rowOff>336550</xdr:rowOff>
        </xdr:from>
        <xdr:to>
          <xdr:col>3</xdr:col>
          <xdr:colOff>279400</xdr:colOff>
          <xdr:row>19</xdr:row>
          <xdr:rowOff>76200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W9 Form</a:t>
              </a:r>
            </a:p>
          </xdr:txBody>
        </xdr:sp>
        <xdr:clientData fLocksWithSheet="0"/>
      </xdr:twoCellAnchor>
    </mc:Choice>
    <mc:Fallback/>
  </mc:AlternateContent>
  <xdr:twoCellAnchor editAs="oneCell">
    <xdr:from>
      <xdr:col>2</xdr:col>
      <xdr:colOff>1905</xdr:colOff>
      <xdr:row>19</xdr:row>
      <xdr:rowOff>180975</xdr:rowOff>
    </xdr:from>
    <xdr:to>
      <xdr:col>2</xdr:col>
      <xdr:colOff>583369</xdr:colOff>
      <xdr:row>20</xdr:row>
      <xdr:rowOff>158750</xdr:rowOff>
    </xdr:to>
    <xdr:sp macro="" textlink="">
      <xdr:nvSpPr>
        <xdr:cNvPr id="4" name="Check Box 15" hidden="1">
          <a:extLst>
            <a:ext uri="{FF2B5EF4-FFF2-40B4-BE49-F238E27FC236}">
              <a16:creationId xmlns:a16="http://schemas.microsoft.com/office/drawing/2014/main" id="{A3F5FF81-3904-4636-B060-D6C4B96784AE}"/>
            </a:ext>
          </a:extLst>
        </xdr:cNvPr>
        <xdr:cNvSpPr/>
      </xdr:nvSpPr>
      <xdr:spPr>
        <a:xfrm>
          <a:off x="754380" y="5705475"/>
          <a:ext cx="578289" cy="20955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xdr:from>
          <xdr:col>1</xdr:col>
          <xdr:colOff>381000</xdr:colOff>
          <xdr:row>18</xdr:row>
          <xdr:rowOff>336550</xdr:rowOff>
        </xdr:from>
        <xdr:to>
          <xdr:col>3</xdr:col>
          <xdr:colOff>279400</xdr:colOff>
          <xdr:row>20</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Cut Sheets &amp; AHRI Certificate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381000</xdr:colOff>
          <xdr:row>20</xdr:row>
          <xdr:rowOff>31750</xdr:rowOff>
        </xdr:from>
        <xdr:to>
          <xdr:col>3</xdr:col>
          <xdr:colOff>279400</xdr:colOff>
          <xdr:row>21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Proof of NEEP database listing (ccASHP only)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381000</xdr:colOff>
          <xdr:row>21</xdr:row>
          <xdr:rowOff>0</xdr:rowOff>
        </xdr:from>
        <xdr:to>
          <xdr:col>5</xdr:col>
          <xdr:colOff>38100</xdr:colOff>
          <xdr:row>22</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Customer Signed Vendor's Proposal (Including itemized labor and material)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381000</xdr:colOff>
          <xdr:row>21</xdr:row>
          <xdr:rowOff>222250</xdr:rowOff>
        </xdr:from>
        <xdr:to>
          <xdr:col>3</xdr:col>
          <xdr:colOff>279400</xdr:colOff>
          <xdr:row>23</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Project Completion Certification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393700</xdr:colOff>
          <xdr:row>22</xdr:row>
          <xdr:rowOff>146050</xdr:rowOff>
        </xdr:from>
        <xdr:to>
          <xdr:col>5</xdr:col>
          <xdr:colOff>641350</xdr:colOff>
          <xdr:row>24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Customer Signed Proof of Payment (Including itemized labor and material)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27</xdr:row>
          <xdr:rowOff>222250</xdr:rowOff>
        </xdr:from>
        <xdr:to>
          <xdr:col>2</xdr:col>
          <xdr:colOff>1390650</xdr:colOff>
          <xdr:row>28</xdr:row>
          <xdr:rowOff>133350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Existing HVAC unit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32</xdr:row>
          <xdr:rowOff>38100</xdr:rowOff>
        </xdr:from>
        <xdr:to>
          <xdr:col>5</xdr:col>
          <xdr:colOff>1028700</xdr:colOff>
          <xdr:row>33</xdr:row>
          <xdr:rowOff>146050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Industry accepted existing condition load calculation (ACCA Manual N or S, Standard 183,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xdr:row>
          <xdr:rowOff>0</xdr:rowOff>
        </xdr:from>
        <xdr:to>
          <xdr:col>5</xdr:col>
          <xdr:colOff>774700</xdr:colOff>
          <xdr:row>34</xdr:row>
          <xdr:rowOff>127000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Industry accepted proposed conditions load calculation (ACCA Manual N or S, Standard 183,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27</xdr:row>
          <xdr:rowOff>19050</xdr:rowOff>
        </xdr:from>
        <xdr:to>
          <xdr:col>4</xdr:col>
          <xdr:colOff>628650</xdr:colOff>
          <xdr:row>27</xdr:row>
          <xdr:rowOff>203200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Industry accepted load calculation (ACCA Manual N or S, Standard 183,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28</xdr:row>
          <xdr:rowOff>184150</xdr:rowOff>
        </xdr:from>
        <xdr:to>
          <xdr:col>4</xdr:col>
          <xdr:colOff>12700</xdr:colOff>
          <xdr:row>29</xdr:row>
          <xdr:rowOff>165100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One year of fossil fuel billing data</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ployees.root.local\pw\EFF\Shared\ees_mgmt\11_PSEG-Program%20Planning\Applications\2026%20Drafts\Custom\Drafts\PSEGLI_2026_CustomPerformanceRebate_Version1.0_Draft15.xlsx" TargetMode="External"/><Relationship Id="rId1" Type="http://schemas.openxmlformats.org/officeDocument/2006/relationships/externalLinkPath" Target="/EFF/Shared/ees_mgmt/11_PSEG-Program%20Planning/Applications/2026%20Drafts/Custom/Drafts/PSEGLI_2026_CustomPerformanceRebate_Version1.0_Draft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tomer Information"/>
      <sheetName val="Terms &amp; Conditions"/>
      <sheetName val="Guidelines"/>
      <sheetName val="Development"/>
      <sheetName val="CI-Eligibility &amp; SOW"/>
      <sheetName val="CI-Required Documents"/>
      <sheetName val="CPO-Required Documents"/>
      <sheetName val="ABC-Eligibility &amp; SOW"/>
      <sheetName val="HP &amp; VRF Required Documents"/>
      <sheetName val="DC-Required Documents"/>
      <sheetName val="References Tab"/>
      <sheetName val="Other Custom-Eligibility &amp; SOW"/>
      <sheetName val="M&amp;V Eligibility Requirements"/>
      <sheetName val="Other Custom-Required Documents"/>
      <sheetName val="M&amp;V Required Documents"/>
    </sheetNames>
    <sheetDataSet>
      <sheetData sheetId="0" refreshError="1"/>
      <sheetData sheetId="1" refreshError="1"/>
      <sheetData sheetId="2" refreshError="1"/>
      <sheetData sheetId="3">
        <row r="3">
          <cell r="C3" t="str">
            <v>1.0_Draft15</v>
          </cell>
        </row>
        <row r="5">
          <cell r="C5" t="str">
            <v>01.01.2026</v>
          </cell>
        </row>
      </sheetData>
      <sheetData sheetId="4">
        <row r="53">
          <cell r="D53" t="str">
            <v>Water-Cooled, Positive Displacement</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nyserda.ny.gov/ny/disadvantaged-communitie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pseglinyportal.com/" TargetMode="External"/><Relationship Id="rId2" Type="http://schemas.openxmlformats.org/officeDocument/2006/relationships/hyperlink" Target="https://www.psegliny.com/businessandcontractorservices/businessandcommercialsavings/rebates" TargetMode="External"/><Relationship Id="rId1" Type="http://schemas.openxmlformats.org/officeDocument/2006/relationships/hyperlink" Target="https://www.psegliny.com/businessandcontractorservices/businessandcommercialsavings/rebate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psegpartnersupport@trccompanies.com"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drawing" Target="../drawings/drawing4.x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printerSettings" Target="../printerSettings/printerSettings4.bin"/><Relationship Id="rId16" Type="http://schemas.openxmlformats.org/officeDocument/2006/relationships/ctrlProp" Target="../ctrlProps/ctrlProp16.xml"/><Relationship Id="rId1" Type="http://schemas.openxmlformats.org/officeDocument/2006/relationships/hyperlink" Target="https://www.nyserda.ny.gov/ny/disadvantaged-communities" TargetMode="External"/><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vmlDrawing" Target="../drawings/vmlDrawing2.v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2D74-BF2F-4502-B5E5-7571ED501180}">
  <sheetPr codeName="Sheet6">
    <tabColor rgb="FFFF0000"/>
  </sheetPr>
  <dimension ref="B1:E20"/>
  <sheetViews>
    <sheetView topLeftCell="A2" workbookViewId="0">
      <selection activeCell="C6" sqref="C6"/>
    </sheetView>
  </sheetViews>
  <sheetFormatPr defaultRowHeight="14.5" x14ac:dyDescent="0.35"/>
  <cols>
    <col min="1" max="1" width="3.7265625" customWidth="1"/>
    <col min="2" max="2" width="10.7265625" bestFit="1" customWidth="1"/>
    <col min="3" max="3" width="17.453125" customWidth="1"/>
    <col min="4" max="4" width="92.54296875" bestFit="1" customWidth="1"/>
  </cols>
  <sheetData>
    <row r="1" spans="2:5" ht="27.65" customHeight="1" x14ac:dyDescent="0.35">
      <c r="B1" s="304" t="str">
        <f>C4&amp;" "&amp;"Commercial Efficiency Program"</f>
        <v>2026 Commercial Efficiency Program</v>
      </c>
      <c r="C1" s="304"/>
      <c r="D1" s="304"/>
      <c r="E1" s="304"/>
    </row>
    <row r="2" spans="2:5" ht="23.15" customHeight="1" x14ac:dyDescent="0.35">
      <c r="B2" s="305" t="s">
        <v>280</v>
      </c>
      <c r="C2" s="305"/>
      <c r="D2" s="305"/>
      <c r="E2" s="305"/>
    </row>
    <row r="3" spans="2:5" ht="22.5" x14ac:dyDescent="0.35">
      <c r="B3" s="239"/>
      <c r="C3" s="240" t="s">
        <v>347</v>
      </c>
      <c r="D3" s="241" t="s">
        <v>281</v>
      </c>
      <c r="E3" s="239"/>
    </row>
    <row r="4" spans="2:5" ht="22.5" x14ac:dyDescent="0.35">
      <c r="B4" s="239"/>
      <c r="C4" s="242">
        <v>2026</v>
      </c>
      <c r="D4" s="241" t="s">
        <v>282</v>
      </c>
      <c r="E4" s="239"/>
    </row>
    <row r="5" spans="2:5" ht="22.5" x14ac:dyDescent="0.35">
      <c r="B5" s="239"/>
      <c r="C5" s="242" t="s">
        <v>348</v>
      </c>
      <c r="D5" s="241" t="s">
        <v>283</v>
      </c>
      <c r="E5" s="239"/>
    </row>
    <row r="8" spans="2:5" x14ac:dyDescent="0.35">
      <c r="B8" t="s">
        <v>284</v>
      </c>
      <c r="C8" t="s">
        <v>285</v>
      </c>
      <c r="D8" t="s">
        <v>286</v>
      </c>
      <c r="E8" t="s">
        <v>287</v>
      </c>
    </row>
    <row r="9" spans="2:5" x14ac:dyDescent="0.35">
      <c r="B9" s="243">
        <v>45979</v>
      </c>
      <c r="C9" t="s">
        <v>288</v>
      </c>
      <c r="D9" t="s">
        <v>289</v>
      </c>
      <c r="E9" t="s">
        <v>290</v>
      </c>
    </row>
    <row r="11" spans="2:5" x14ac:dyDescent="0.35">
      <c r="B11" s="243">
        <v>45982</v>
      </c>
      <c r="C11" t="s">
        <v>297</v>
      </c>
      <c r="D11" t="s">
        <v>298</v>
      </c>
      <c r="E11" t="s">
        <v>290</v>
      </c>
    </row>
    <row r="13" spans="2:5" x14ac:dyDescent="0.35">
      <c r="B13" s="243">
        <v>45992</v>
      </c>
      <c r="C13" t="s">
        <v>300</v>
      </c>
      <c r="D13" t="s">
        <v>302</v>
      </c>
      <c r="E13" t="s">
        <v>301</v>
      </c>
    </row>
    <row r="15" spans="2:5" x14ac:dyDescent="0.35">
      <c r="B15" s="243">
        <v>45994</v>
      </c>
      <c r="C15" t="s">
        <v>333</v>
      </c>
      <c r="D15" t="s">
        <v>334</v>
      </c>
    </row>
    <row r="16" spans="2:5" x14ac:dyDescent="0.35">
      <c r="D16" t="s">
        <v>335</v>
      </c>
      <c r="E16" t="s">
        <v>336</v>
      </c>
    </row>
    <row r="18" spans="2:5" x14ac:dyDescent="0.35">
      <c r="B18" s="243">
        <v>45996</v>
      </c>
      <c r="C18" t="s">
        <v>337</v>
      </c>
      <c r="D18" t="s">
        <v>338</v>
      </c>
      <c r="E18" t="s">
        <v>301</v>
      </c>
    </row>
    <row r="20" spans="2:5" x14ac:dyDescent="0.35">
      <c r="B20" s="243">
        <v>46001</v>
      </c>
      <c r="C20" t="s">
        <v>345</v>
      </c>
      <c r="D20" t="s">
        <v>346</v>
      </c>
      <c r="E20" t="s">
        <v>336</v>
      </c>
    </row>
  </sheetData>
  <mergeCells count="2">
    <mergeCell ref="B1:E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1153-8253-40C9-8FEE-624C22C54DDC}">
  <sheetPr codeName="Sheet1">
    <tabColor rgb="FF00B050"/>
  </sheetPr>
  <dimension ref="A1:N53"/>
  <sheetViews>
    <sheetView showGridLines="0" tabSelected="1" zoomScaleNormal="100" workbookViewId="0">
      <selection sqref="A1:H1"/>
    </sheetView>
  </sheetViews>
  <sheetFormatPr defaultColWidth="0" defaultRowHeight="15" customHeight="1" zeroHeight="1" x14ac:dyDescent="0.35"/>
  <cols>
    <col min="1" max="1" width="14.81640625" customWidth="1"/>
    <col min="2" max="2" width="13.81640625" customWidth="1"/>
    <col min="3" max="3" width="11.81640625" customWidth="1"/>
    <col min="4" max="4" width="12.81640625" customWidth="1"/>
    <col min="5" max="5" width="12.1796875" customWidth="1"/>
    <col min="6" max="6" width="12.81640625" customWidth="1"/>
    <col min="7" max="7" width="1.81640625" customWidth="1"/>
    <col min="8" max="8" width="19.81640625" customWidth="1"/>
    <col min="9" max="9" width="8.453125" customWidth="1"/>
    <col min="10" max="10" width="24.1796875" customWidth="1"/>
    <col min="11" max="12" width="13.81640625" customWidth="1"/>
    <col min="13" max="14" width="0" hidden="1" customWidth="1"/>
    <col min="15" max="16384" width="8.81640625" hidden="1"/>
  </cols>
  <sheetData>
    <row r="1" spans="1:14" ht="57.65" customHeight="1" x14ac:dyDescent="0.35">
      <c r="A1" s="306" t="str">
        <f>'Development Tab'!B1</f>
        <v>2026 Commercial Efficiency Program</v>
      </c>
      <c r="B1" s="306"/>
      <c r="C1" s="306"/>
      <c r="D1" s="306"/>
      <c r="E1" s="306"/>
      <c r="F1" s="306"/>
      <c r="G1" s="306"/>
      <c r="H1" s="306"/>
      <c r="I1" s="2"/>
      <c r="J1" s="4"/>
      <c r="K1" s="5"/>
      <c r="L1" s="6"/>
    </row>
    <row r="2" spans="1:14" ht="57.65" customHeight="1" thickBot="1" x14ac:dyDescent="0.4">
      <c r="A2" s="7" t="str">
        <f>"     "&amp;"Custom Heat Pump Rebate Application, Version"&amp;" "&amp;'Development Tab'!C3</f>
        <v xml:space="preserve">     Custom Heat Pump Rebate Application, Version 1.0</v>
      </c>
      <c r="B2" s="8"/>
      <c r="C2" s="9"/>
      <c r="D2" s="9"/>
      <c r="E2" s="9"/>
      <c r="F2" s="7"/>
      <c r="G2" s="8"/>
      <c r="H2" s="9"/>
      <c r="I2" s="9"/>
      <c r="J2" s="10"/>
      <c r="K2" s="11"/>
      <c r="L2" s="12"/>
    </row>
    <row r="3" spans="1:14" ht="58.5" customHeight="1" thickTop="1" x14ac:dyDescent="0.35">
      <c r="A3" s="333" t="s">
        <v>340</v>
      </c>
      <c r="B3" s="333"/>
      <c r="C3" s="333"/>
      <c r="D3" s="333"/>
      <c r="E3" s="333"/>
      <c r="F3" s="333"/>
      <c r="G3" s="333"/>
      <c r="H3" s="333"/>
      <c r="I3" s="333"/>
      <c r="J3" s="333"/>
      <c r="K3" s="333"/>
      <c r="L3" s="333"/>
    </row>
    <row r="4" spans="1:14" ht="18.5" thickBot="1" x14ac:dyDescent="0.45">
      <c r="A4" s="320" t="s">
        <v>0</v>
      </c>
      <c r="B4" s="320"/>
      <c r="C4" s="320"/>
      <c r="D4" s="320"/>
      <c r="E4" s="320"/>
      <c r="F4" s="320"/>
      <c r="G4" s="320"/>
      <c r="H4" s="320"/>
      <c r="I4" s="320"/>
      <c r="J4" s="320"/>
      <c r="K4" s="320"/>
      <c r="L4" s="320"/>
    </row>
    <row r="5" spans="1:14" ht="24" customHeight="1" x14ac:dyDescent="0.4">
      <c r="A5" s="315" t="s">
        <v>1</v>
      </c>
      <c r="B5" s="315"/>
      <c r="C5" s="316"/>
      <c r="D5" s="316"/>
      <c r="E5" s="316"/>
      <c r="F5" s="316"/>
      <c r="G5" s="14"/>
      <c r="H5" s="14"/>
      <c r="I5" s="14"/>
      <c r="J5" s="15" t="s">
        <v>2</v>
      </c>
      <c r="K5" s="316"/>
      <c r="L5" s="316"/>
    </row>
    <row r="6" spans="1:14" ht="24" customHeight="1" x14ac:dyDescent="0.4">
      <c r="A6" s="311" t="s">
        <v>3</v>
      </c>
      <c r="B6" s="311"/>
      <c r="C6" s="312"/>
      <c r="D6" s="312"/>
      <c r="E6" s="312"/>
      <c r="F6" s="312"/>
      <c r="G6" s="14"/>
      <c r="H6" s="14"/>
      <c r="I6" s="14"/>
    </row>
    <row r="7" spans="1:14" ht="24" customHeight="1" x14ac:dyDescent="0.4">
      <c r="A7" s="311" t="s">
        <v>5</v>
      </c>
      <c r="B7" s="311"/>
      <c r="C7" s="312"/>
      <c r="D7" s="312"/>
      <c r="E7" s="312"/>
      <c r="F7" s="312"/>
      <c r="G7" s="14"/>
      <c r="H7" s="15" t="s">
        <v>6</v>
      </c>
      <c r="I7" s="318"/>
      <c r="J7" s="318"/>
      <c r="K7" s="15" t="s">
        <v>7</v>
      </c>
      <c r="L7" s="17"/>
    </row>
    <row r="8" spans="1:14" ht="24" hidden="1" customHeight="1" x14ac:dyDescent="0.4">
      <c r="A8" s="332" t="s">
        <v>8</v>
      </c>
      <c r="B8" s="332"/>
      <c r="C8" s="312"/>
      <c r="D8" s="312"/>
      <c r="E8" s="312"/>
      <c r="F8" s="312"/>
      <c r="G8" s="14"/>
      <c r="H8" s="15" t="s">
        <v>6</v>
      </c>
      <c r="I8" s="318"/>
      <c r="J8" s="318"/>
      <c r="K8" s="15" t="s">
        <v>7</v>
      </c>
      <c r="L8" s="17"/>
    </row>
    <row r="9" spans="1:14" ht="24" hidden="1" customHeight="1" x14ac:dyDescent="0.4">
      <c r="A9" s="311" t="s">
        <v>9</v>
      </c>
      <c r="B9" s="311"/>
      <c r="C9" s="312"/>
      <c r="D9" s="312"/>
      <c r="E9" s="312"/>
      <c r="F9" s="312"/>
      <c r="G9" s="14"/>
      <c r="H9" s="14"/>
      <c r="I9" s="327" t="s">
        <v>10</v>
      </c>
      <c r="J9" s="327"/>
      <c r="K9" s="313"/>
      <c r="L9" s="313"/>
    </row>
    <row r="10" spans="1:14" ht="24" customHeight="1" x14ac:dyDescent="0.4">
      <c r="A10" s="311" t="s">
        <v>11</v>
      </c>
      <c r="B10" s="311"/>
      <c r="C10" s="312"/>
      <c r="D10" s="312"/>
      <c r="E10" s="312"/>
      <c r="F10" s="312"/>
      <c r="G10" s="14"/>
      <c r="H10" s="14"/>
    </row>
    <row r="11" spans="1:14" ht="25.5" customHeight="1" x14ac:dyDescent="0.4">
      <c r="A11" s="311" t="s">
        <v>13</v>
      </c>
      <c r="B11" s="311"/>
      <c r="C11" s="330"/>
      <c r="D11" s="330"/>
      <c r="E11" s="330"/>
      <c r="F11" s="330"/>
      <c r="G11" s="14"/>
      <c r="H11" s="14"/>
    </row>
    <row r="12" spans="1:14" ht="14.5" x14ac:dyDescent="0.35">
      <c r="A12" s="246"/>
      <c r="B12" s="246"/>
      <c r="C12" s="14"/>
      <c r="D12" s="14"/>
      <c r="E12" s="14"/>
      <c r="F12" s="14"/>
      <c r="G12" s="14"/>
      <c r="H12" s="14"/>
      <c r="I12" s="14"/>
      <c r="J12" s="14"/>
      <c r="K12" s="14"/>
      <c r="L12" s="14"/>
    </row>
    <row r="13" spans="1:14" ht="23.5" customHeight="1" x14ac:dyDescent="0.4">
      <c r="A13" s="331" t="s">
        <v>17</v>
      </c>
      <c r="B13" s="331"/>
      <c r="C13" s="328" t="s">
        <v>15</v>
      </c>
      <c r="D13" s="328"/>
      <c r="E13" s="328"/>
      <c r="F13" s="328"/>
      <c r="G13" s="14"/>
      <c r="H13" s="14"/>
      <c r="I13" s="14"/>
      <c r="J13" s="329" t="s">
        <v>16</v>
      </c>
      <c r="K13" s="329"/>
      <c r="L13" s="245"/>
    </row>
    <row r="14" spans="1:14" ht="20.149999999999999" hidden="1" customHeight="1" x14ac:dyDescent="0.35">
      <c r="A14" s="14"/>
      <c r="B14" s="14"/>
      <c r="C14" s="20"/>
      <c r="D14" s="20"/>
      <c r="E14" s="20"/>
      <c r="F14" s="20"/>
      <c r="G14" s="14"/>
      <c r="H14" s="14"/>
      <c r="I14" s="14"/>
      <c r="J14" s="14"/>
      <c r="K14" s="14"/>
      <c r="L14" s="14"/>
    </row>
    <row r="15" spans="1:14" ht="27" hidden="1" customHeight="1" x14ac:dyDescent="0.4">
      <c r="A15" s="118" t="s">
        <v>17</v>
      </c>
      <c r="B15" s="118"/>
      <c r="C15" s="247" t="s">
        <v>15</v>
      </c>
      <c r="D15" s="247"/>
      <c r="E15" s="247"/>
      <c r="F15" s="247"/>
      <c r="I15" s="327" t="s">
        <v>18</v>
      </c>
      <c r="J15" s="327"/>
      <c r="K15" s="328" t="s">
        <v>15</v>
      </c>
      <c r="L15" s="328"/>
      <c r="M15" s="328"/>
      <c r="N15" s="328"/>
    </row>
    <row r="16" spans="1:14" ht="14.5" hidden="1" customHeight="1" x14ac:dyDescent="0.35">
      <c r="A16" s="118"/>
      <c r="B16" s="118"/>
      <c r="C16" s="22"/>
      <c r="D16" s="22"/>
      <c r="E16" s="22"/>
      <c r="F16" s="22"/>
      <c r="I16" s="327"/>
      <c r="J16" s="327"/>
    </row>
    <row r="17" spans="1:14" ht="14.5" hidden="1" customHeight="1" x14ac:dyDescent="0.35">
      <c r="A17" s="118"/>
      <c r="B17" s="118"/>
      <c r="C17" s="22"/>
      <c r="D17" s="22"/>
      <c r="E17" s="22"/>
      <c r="F17" s="22"/>
      <c r="I17" s="327"/>
      <c r="J17" s="327"/>
    </row>
    <row r="18" spans="1:14" ht="19.5" hidden="1" customHeight="1" x14ac:dyDescent="0.35">
      <c r="A18" s="21"/>
      <c r="B18" s="21"/>
      <c r="C18" s="22"/>
      <c r="D18" s="22"/>
      <c r="E18" s="22"/>
      <c r="F18" s="22"/>
    </row>
    <row r="19" spans="1:14" ht="15" customHeight="1" x14ac:dyDescent="0.35">
      <c r="A19" s="21"/>
      <c r="B19" s="21"/>
      <c r="C19" s="23"/>
      <c r="D19" s="23"/>
      <c r="E19" s="23"/>
      <c r="F19" s="23"/>
      <c r="G19" s="24"/>
      <c r="H19" s="24"/>
      <c r="I19" s="24"/>
      <c r="J19" s="24"/>
      <c r="K19" s="24"/>
      <c r="L19" s="24"/>
    </row>
    <row r="20" spans="1:14" ht="30" customHeight="1" x14ac:dyDescent="0.4">
      <c r="A20" s="25" t="s">
        <v>19</v>
      </c>
      <c r="B20" s="26"/>
      <c r="C20" s="328" t="s">
        <v>15</v>
      </c>
      <c r="D20" s="328"/>
      <c r="E20" s="328"/>
      <c r="F20" s="328"/>
      <c r="G20" s="281"/>
      <c r="H20" s="281"/>
      <c r="I20" s="329" t="s">
        <v>21</v>
      </c>
      <c r="J20" s="329"/>
      <c r="K20" s="328" t="s">
        <v>15</v>
      </c>
      <c r="L20" s="328"/>
      <c r="M20" s="328"/>
      <c r="N20" s="328"/>
    </row>
    <row r="21" spans="1:14" ht="14.5" x14ac:dyDescent="0.35">
      <c r="A21" s="21"/>
      <c r="B21" s="21"/>
      <c r="C21" s="20"/>
      <c r="D21" s="20"/>
      <c r="E21" s="20"/>
      <c r="F21" s="20"/>
      <c r="G21" s="14"/>
      <c r="H21" s="14"/>
      <c r="J21" s="27" t="s">
        <v>22</v>
      </c>
      <c r="K21" s="14"/>
      <c r="L21" s="14"/>
    </row>
    <row r="22" spans="1:14" ht="10.5" customHeight="1" x14ac:dyDescent="0.35">
      <c r="H22" s="28"/>
      <c r="I22" s="319" t="s">
        <v>24</v>
      </c>
      <c r="J22" s="319"/>
      <c r="K22" s="319"/>
      <c r="L22" s="319"/>
    </row>
    <row r="23" spans="1:14" ht="33.75" hidden="1" customHeight="1" x14ac:dyDescent="0.35">
      <c r="A23" s="18"/>
      <c r="B23" s="18"/>
      <c r="G23" s="29"/>
      <c r="H23" s="28"/>
      <c r="I23" s="28"/>
      <c r="J23" s="28"/>
      <c r="K23" s="28"/>
      <c r="L23" s="29"/>
    </row>
    <row r="24" spans="1:14" ht="18.5" thickBot="1" x14ac:dyDescent="0.45">
      <c r="A24" s="320" t="s">
        <v>25</v>
      </c>
      <c r="B24" s="320"/>
      <c r="C24" s="320"/>
      <c r="D24" s="320"/>
      <c r="E24" s="320"/>
      <c r="F24" s="320"/>
      <c r="G24" s="320"/>
      <c r="H24" s="320"/>
      <c r="I24" s="320"/>
      <c r="J24" s="320"/>
      <c r="K24" s="320"/>
      <c r="L24" s="320"/>
    </row>
    <row r="25" spans="1:14" ht="24" customHeight="1" x14ac:dyDescent="0.4">
      <c r="A25" s="315" t="s">
        <v>26</v>
      </c>
      <c r="B25" s="315"/>
      <c r="C25" s="316"/>
      <c r="D25" s="316"/>
      <c r="E25" s="316"/>
      <c r="F25" s="316"/>
      <c r="G25" s="30"/>
      <c r="H25" s="30"/>
      <c r="I25" s="317"/>
      <c r="J25" s="317"/>
      <c r="K25" s="317"/>
      <c r="L25" s="30"/>
    </row>
    <row r="26" spans="1:14" ht="24" hidden="1" customHeight="1" x14ac:dyDescent="0.4">
      <c r="A26" s="311" t="s">
        <v>27</v>
      </c>
      <c r="B26" s="311"/>
      <c r="C26" s="312"/>
      <c r="D26" s="312"/>
      <c r="E26" s="312"/>
      <c r="F26" s="312"/>
      <c r="G26" s="14"/>
      <c r="H26" s="16" t="s">
        <v>6</v>
      </c>
      <c r="I26" s="318"/>
      <c r="J26" s="318"/>
      <c r="K26" s="15" t="s">
        <v>7</v>
      </c>
      <c r="L26" s="17"/>
    </row>
    <row r="27" spans="1:14" ht="24" customHeight="1" x14ac:dyDescent="0.4">
      <c r="A27" s="311" t="s">
        <v>11</v>
      </c>
      <c r="B27" s="311"/>
      <c r="C27" s="312"/>
      <c r="D27" s="312"/>
      <c r="E27" s="312"/>
      <c r="F27" s="312"/>
      <c r="G27" s="14"/>
      <c r="H27" s="31" t="s">
        <v>10</v>
      </c>
      <c r="I27" s="313"/>
      <c r="J27" s="313"/>
      <c r="K27" s="313"/>
      <c r="L27" s="313"/>
    </row>
    <row r="28" spans="1:14" ht="24" hidden="1" customHeight="1" x14ac:dyDescent="0.4">
      <c r="A28" s="311" t="s">
        <v>4</v>
      </c>
      <c r="B28" s="311"/>
      <c r="C28" s="312"/>
      <c r="D28" s="312"/>
      <c r="E28" s="312"/>
      <c r="F28" s="312"/>
      <c r="G28" s="14"/>
      <c r="H28" s="16" t="s">
        <v>12</v>
      </c>
      <c r="I28" s="314"/>
      <c r="J28" s="314"/>
      <c r="K28" s="314"/>
      <c r="L28" s="314"/>
    </row>
    <row r="29" spans="1:14" ht="24" hidden="1" customHeight="1" x14ac:dyDescent="0.45">
      <c r="A29" s="311" t="s">
        <v>13</v>
      </c>
      <c r="B29" s="311"/>
      <c r="C29" s="324"/>
      <c r="D29" s="324"/>
      <c r="E29" s="324"/>
      <c r="F29" s="324"/>
      <c r="G29" s="14"/>
      <c r="H29" s="16" t="s">
        <v>14</v>
      </c>
      <c r="I29" s="314"/>
      <c r="J29" s="314"/>
      <c r="K29" s="314"/>
      <c r="L29" s="314"/>
    </row>
    <row r="30" spans="1:14" ht="14.5" x14ac:dyDescent="0.35">
      <c r="A30" s="14"/>
      <c r="B30" s="14"/>
      <c r="C30" s="14"/>
      <c r="D30" s="14"/>
      <c r="E30" s="14"/>
      <c r="F30" s="14"/>
      <c r="G30" s="14"/>
      <c r="H30" s="14"/>
      <c r="I30" s="14"/>
      <c r="J30" s="14"/>
      <c r="K30" s="14"/>
      <c r="L30" s="14"/>
    </row>
    <row r="31" spans="1:14" s="14" customFormat="1" ht="18.5" hidden="1" thickBot="1" x14ac:dyDescent="0.45">
      <c r="A31" s="325" t="s">
        <v>28</v>
      </c>
      <c r="B31" s="325"/>
      <c r="C31" s="325"/>
      <c r="D31" s="325"/>
      <c r="E31" s="325"/>
      <c r="F31" s="325"/>
      <c r="G31" s="325"/>
      <c r="H31" s="325"/>
      <c r="I31" s="325"/>
      <c r="J31" s="325"/>
      <c r="K31" s="325"/>
      <c r="L31" s="325"/>
    </row>
    <row r="32" spans="1:14" ht="25" hidden="1" customHeight="1" x14ac:dyDescent="0.4">
      <c r="A32" s="311" t="s">
        <v>29</v>
      </c>
      <c r="B32" s="311"/>
      <c r="C32" s="311"/>
      <c r="D32" s="311"/>
      <c r="E32" s="311"/>
      <c r="F32" s="311"/>
      <c r="G32" s="326"/>
      <c r="H32" s="326"/>
      <c r="I32" s="326"/>
      <c r="J32" s="326"/>
      <c r="K32" s="326"/>
      <c r="L32" s="326"/>
    </row>
    <row r="33" spans="1:12" ht="44.5" customHeight="1" x14ac:dyDescent="0.35">
      <c r="A33" s="307" t="s">
        <v>30</v>
      </c>
      <c r="B33" s="307"/>
      <c r="C33" s="307"/>
      <c r="D33" s="307"/>
      <c r="E33" s="307"/>
      <c r="F33" s="307"/>
      <c r="G33" s="307"/>
      <c r="H33" s="307"/>
      <c r="I33" s="307"/>
      <c r="J33" s="307"/>
      <c r="K33" s="307"/>
      <c r="L33" s="307"/>
    </row>
    <row r="34" spans="1:12" ht="14.5" x14ac:dyDescent="0.35">
      <c r="A34" s="32"/>
      <c r="B34" s="32"/>
      <c r="C34" s="32"/>
      <c r="D34" s="32"/>
      <c r="E34" s="32"/>
      <c r="F34" s="32"/>
      <c r="G34" s="33"/>
      <c r="H34" s="33"/>
      <c r="I34" s="33"/>
      <c r="J34" s="33"/>
      <c r="K34" s="33"/>
      <c r="L34" s="33"/>
    </row>
    <row r="35" spans="1:12" ht="157.5" customHeight="1" x14ac:dyDescent="0.35">
      <c r="A35" s="308" t="s">
        <v>31</v>
      </c>
      <c r="B35" s="308"/>
      <c r="C35" s="308"/>
      <c r="D35" s="308"/>
      <c r="E35" s="308"/>
      <c r="F35" s="308"/>
      <c r="G35" s="308"/>
      <c r="H35" s="308"/>
      <c r="I35" s="308"/>
      <c r="J35" s="308"/>
      <c r="K35" s="308"/>
      <c r="L35" s="308"/>
    </row>
    <row r="36" spans="1:12" ht="29.15" hidden="1" customHeight="1" x14ac:dyDescent="0.4">
      <c r="A36" s="309" t="s">
        <v>32</v>
      </c>
      <c r="B36" s="309"/>
      <c r="C36" s="310"/>
      <c r="D36" s="310"/>
      <c r="E36" s="310"/>
      <c r="F36" s="310"/>
      <c r="G36" s="310"/>
      <c r="H36" s="310"/>
      <c r="I36" s="310"/>
      <c r="J36" s="14"/>
      <c r="K36" s="14"/>
      <c r="L36" s="14"/>
    </row>
    <row r="37" spans="1:12" ht="8.5" hidden="1" customHeight="1" x14ac:dyDescent="0.35">
      <c r="A37" s="34"/>
      <c r="B37" s="32"/>
      <c r="C37" s="33"/>
      <c r="D37" s="33"/>
      <c r="E37" s="33"/>
      <c r="F37" s="33"/>
      <c r="G37" s="33"/>
      <c r="H37" s="33"/>
      <c r="I37" s="33"/>
      <c r="J37" s="14"/>
      <c r="K37" s="14"/>
      <c r="L37" s="14"/>
    </row>
    <row r="38" spans="1:12" ht="29.15" hidden="1" customHeight="1" x14ac:dyDescent="0.4">
      <c r="A38" s="321" t="s">
        <v>33</v>
      </c>
      <c r="B38" s="321"/>
      <c r="C38" s="322"/>
      <c r="D38" s="322"/>
      <c r="E38" s="322"/>
      <c r="F38" s="322"/>
      <c r="G38" s="322"/>
      <c r="H38" s="322"/>
      <c r="I38" s="322"/>
      <c r="J38" s="35" t="s">
        <v>34</v>
      </c>
      <c r="K38" s="323"/>
      <c r="L38" s="323"/>
    </row>
    <row r="39" spans="1:12" ht="14.5" hidden="1" x14ac:dyDescent="0.35">
      <c r="A39" s="34"/>
      <c r="B39" s="34"/>
      <c r="C39" s="14"/>
      <c r="D39" s="14"/>
      <c r="E39" s="14"/>
      <c r="F39" s="14"/>
      <c r="G39" s="14"/>
      <c r="H39" s="14"/>
      <c r="I39" s="14"/>
      <c r="J39" s="31"/>
      <c r="K39" s="36"/>
      <c r="L39" s="36"/>
    </row>
    <row r="40" spans="1:12" ht="14.5" hidden="1" x14ac:dyDescent="0.35">
      <c r="A40" s="37"/>
      <c r="B40" s="38"/>
      <c r="C40" s="38"/>
      <c r="D40" s="39"/>
      <c r="E40" s="39"/>
      <c r="F40" s="39"/>
      <c r="G40" s="14"/>
      <c r="H40" s="14"/>
      <c r="I40" s="38"/>
      <c r="J40" s="40"/>
      <c r="K40" s="39"/>
      <c r="L40" s="37"/>
    </row>
    <row r="41" spans="1:12" ht="14.5" hidden="1" x14ac:dyDescent="0.35">
      <c r="A41" s="14"/>
      <c r="B41" s="14"/>
      <c r="C41" s="14"/>
      <c r="D41" s="14"/>
      <c r="E41" s="14"/>
      <c r="F41" s="14"/>
      <c r="G41" s="14"/>
      <c r="H41" s="14"/>
      <c r="I41" s="14"/>
      <c r="J41" s="14"/>
      <c r="K41" s="14"/>
      <c r="L41" s="14"/>
    </row>
    <row r="42" spans="1:12" ht="14.5" hidden="1" x14ac:dyDescent="0.35">
      <c r="A42" s="41"/>
      <c r="B42" s="41"/>
      <c r="C42" s="41"/>
      <c r="D42" s="41"/>
      <c r="E42" s="41"/>
      <c r="F42" s="41"/>
      <c r="G42" s="41"/>
      <c r="H42" s="41"/>
      <c r="I42" s="41"/>
      <c r="J42" s="41"/>
      <c r="K42" s="41"/>
      <c r="L42" s="41"/>
    </row>
    <row r="43" spans="1:12" ht="14.5" x14ac:dyDescent="0.35">
      <c r="A43" s="14"/>
      <c r="B43" s="14"/>
      <c r="C43" s="14"/>
      <c r="D43" s="14"/>
      <c r="E43" s="14"/>
      <c r="F43" s="14"/>
      <c r="G43" s="14"/>
      <c r="H43" s="14"/>
      <c r="I43" s="14"/>
      <c r="J43" s="14"/>
      <c r="K43" s="14"/>
      <c r="L43" s="14"/>
    </row>
    <row r="44" spans="1:12" ht="14.5" x14ac:dyDescent="0.35">
      <c r="A44" s="14"/>
      <c r="B44" s="14"/>
      <c r="C44" s="14"/>
      <c r="D44" s="14"/>
      <c r="E44" s="14"/>
      <c r="F44" s="14"/>
      <c r="G44" s="14"/>
      <c r="H44" s="14"/>
      <c r="I44" s="14"/>
      <c r="J44" s="14"/>
      <c r="K44" s="42" t="s">
        <v>35</v>
      </c>
      <c r="L44" s="43"/>
    </row>
    <row r="45" spans="1:12" ht="14.5" x14ac:dyDescent="0.35">
      <c r="A45" s="14"/>
      <c r="B45" s="14"/>
      <c r="C45" s="14"/>
      <c r="D45" s="14"/>
      <c r="E45" s="14"/>
      <c r="F45" s="14"/>
      <c r="G45" s="14"/>
      <c r="H45" s="14"/>
      <c r="I45" s="14"/>
      <c r="J45" s="14"/>
      <c r="K45" s="42"/>
      <c r="L45" s="44"/>
    </row>
    <row r="46" spans="1:12" ht="14.5" x14ac:dyDescent="0.35">
      <c r="A46" s="45" t="str">
        <f>"Application Version: " &amp; 'Development Tab'!C3</f>
        <v>Application Version: 1.0</v>
      </c>
      <c r="B46" s="46"/>
      <c r="C46" s="47"/>
      <c r="D46" s="47"/>
      <c r="E46" s="47"/>
      <c r="F46" s="47"/>
      <c r="G46" s="47"/>
      <c r="H46" s="48"/>
      <c r="I46" s="47"/>
      <c r="J46" s="47"/>
      <c r="K46" s="49" t="s">
        <v>36</v>
      </c>
      <c r="L46" s="50" t="str">
        <f>'Development Tab'!C5</f>
        <v>12.22.25</v>
      </c>
    </row>
    <row r="47" spans="1:12" ht="14.5" hidden="1" x14ac:dyDescent="0.35">
      <c r="A47" s="14"/>
      <c r="B47" s="14"/>
      <c r="C47" s="14"/>
      <c r="D47" s="14"/>
      <c r="E47" s="14"/>
      <c r="F47" s="14"/>
      <c r="G47" s="14"/>
      <c r="H47" s="14"/>
      <c r="I47" s="14"/>
      <c r="J47" s="14"/>
      <c r="K47" s="14"/>
      <c r="L47" s="14"/>
    </row>
    <row r="48" spans="1:12" ht="14.5" hidden="1" x14ac:dyDescent="0.35">
      <c r="A48" s="14"/>
      <c r="B48" s="14"/>
      <c r="C48" s="14"/>
      <c r="D48" s="14"/>
      <c r="E48" s="14"/>
      <c r="F48" s="14"/>
      <c r="G48" s="14"/>
      <c r="H48" s="14"/>
      <c r="I48" s="14"/>
      <c r="J48" s="14"/>
      <c r="K48" s="14"/>
      <c r="L48" s="14"/>
    </row>
    <row r="49" spans="1:12" ht="14.5" hidden="1" x14ac:dyDescent="0.35">
      <c r="A49" s="14"/>
      <c r="B49" s="14"/>
      <c r="C49" s="14"/>
      <c r="D49" s="14"/>
      <c r="E49" s="14"/>
      <c r="F49" s="14"/>
      <c r="G49" s="14"/>
      <c r="H49" s="14"/>
      <c r="I49" s="14"/>
      <c r="J49" s="14"/>
      <c r="K49" s="14"/>
      <c r="L49" s="14"/>
    </row>
    <row r="50" spans="1:12" ht="14.5" hidden="1" x14ac:dyDescent="0.35">
      <c r="A50" s="14"/>
      <c r="B50" s="14"/>
      <c r="C50" s="14"/>
      <c r="D50" s="14"/>
      <c r="E50" s="14"/>
      <c r="F50" s="14"/>
      <c r="G50" s="14"/>
      <c r="H50" s="14"/>
      <c r="I50" s="14"/>
      <c r="J50" s="14"/>
      <c r="K50" s="14"/>
      <c r="L50" s="14"/>
    </row>
    <row r="51" spans="1:12" ht="14.5" hidden="1" x14ac:dyDescent="0.35">
      <c r="A51" s="14"/>
      <c r="B51" s="14"/>
      <c r="C51" s="14"/>
      <c r="D51" s="14"/>
      <c r="E51" s="14"/>
      <c r="F51" s="14"/>
      <c r="G51" s="14"/>
      <c r="H51" s="14"/>
      <c r="I51" s="14"/>
      <c r="J51" s="14"/>
      <c r="K51" s="14"/>
      <c r="L51" s="14"/>
    </row>
    <row r="52" spans="1:12" ht="14.5" hidden="1" x14ac:dyDescent="0.35">
      <c r="A52" s="14"/>
      <c r="B52" s="14"/>
      <c r="C52" s="14"/>
      <c r="D52" s="14"/>
      <c r="E52" s="14"/>
      <c r="F52" s="14"/>
      <c r="G52" s="14"/>
      <c r="H52" s="14"/>
      <c r="I52" s="14"/>
      <c r="J52" s="14"/>
      <c r="K52" s="14"/>
      <c r="L52" s="14"/>
    </row>
    <row r="53" spans="1:12" ht="15" customHeight="1" x14ac:dyDescent="0.35"/>
  </sheetData>
  <sheetProtection algorithmName="SHA-512" hashValue="gwmlNlffZyOE45aakq3GwtKeB0dUQButAnV2oUQQRyQ2Ev27rXVh0rJ3iARCk27Ge4OMabRV3DBhkZ6iaNAsZQ==" saltValue="NSWd5zPZSarQvFvUm1MVLg==" spinCount="100000" sheet="1" objects="1" scenarios="1"/>
  <mergeCells count="57">
    <mergeCell ref="A6:B6"/>
    <mergeCell ref="C6:F6"/>
    <mergeCell ref="A3:L3"/>
    <mergeCell ref="A4:L4"/>
    <mergeCell ref="A5:B5"/>
    <mergeCell ref="C5:F5"/>
    <mergeCell ref="K5:L5"/>
    <mergeCell ref="A7:B7"/>
    <mergeCell ref="C7:F7"/>
    <mergeCell ref="I7:J7"/>
    <mergeCell ref="A8:B8"/>
    <mergeCell ref="C8:F8"/>
    <mergeCell ref="I8:J8"/>
    <mergeCell ref="A9:B9"/>
    <mergeCell ref="C9:F9"/>
    <mergeCell ref="I9:J9"/>
    <mergeCell ref="K9:L9"/>
    <mergeCell ref="A10:B10"/>
    <mergeCell ref="C10:F10"/>
    <mergeCell ref="A11:B11"/>
    <mergeCell ref="C11:F11"/>
    <mergeCell ref="A13:B13"/>
    <mergeCell ref="C13:F13"/>
    <mergeCell ref="J13:K13"/>
    <mergeCell ref="I15:J17"/>
    <mergeCell ref="K15:N15"/>
    <mergeCell ref="C20:F20"/>
    <mergeCell ref="K20:N20"/>
    <mergeCell ref="I20:J20"/>
    <mergeCell ref="I26:J26"/>
    <mergeCell ref="I22:L22"/>
    <mergeCell ref="A24:L24"/>
    <mergeCell ref="A38:B38"/>
    <mergeCell ref="C38:I38"/>
    <mergeCell ref="K38:L38"/>
    <mergeCell ref="A29:B29"/>
    <mergeCell ref="C29:F29"/>
    <mergeCell ref="I29:L29"/>
    <mergeCell ref="A31:L31"/>
    <mergeCell ref="A32:F32"/>
    <mergeCell ref="G32:L32"/>
    <mergeCell ref="A1:H1"/>
    <mergeCell ref="A33:L33"/>
    <mergeCell ref="A35:L35"/>
    <mergeCell ref="A36:B36"/>
    <mergeCell ref="C36:I36"/>
    <mergeCell ref="A27:B27"/>
    <mergeCell ref="C27:F27"/>
    <mergeCell ref="I27:L27"/>
    <mergeCell ref="A28:B28"/>
    <mergeCell ref="C28:F28"/>
    <mergeCell ref="I28:L28"/>
    <mergeCell ref="A25:B25"/>
    <mergeCell ref="C25:F25"/>
    <mergeCell ref="I25:K25"/>
    <mergeCell ref="A26:B26"/>
    <mergeCell ref="C26:F26"/>
  </mergeCells>
  <conditionalFormatting sqref="A1 I1:L1">
    <cfRule type="cellIs" dxfId="5" priority="2" stopIfTrue="1" operator="equal">
      <formula>"Missing Info"</formula>
    </cfRule>
  </conditionalFormatting>
  <conditionalFormatting sqref="I22">
    <cfRule type="expression" dxfId="4" priority="1">
      <formula>$C$17="Select…"</formula>
    </cfRule>
  </conditionalFormatting>
  <dataValidations count="4">
    <dataValidation type="list" allowBlank="1" showInputMessage="1" showErrorMessage="1" sqref="K20:N20" xr:uid="{12E27821-B2DB-4C6D-9D10-825873185470}">
      <formula1>DAC_YES_NO</formula1>
    </dataValidation>
    <dataValidation type="list" allowBlank="1" showInputMessage="1" showErrorMessage="1" sqref="K15:N15" xr:uid="{4580B2B3-41BF-4B54-ABB4-A49ACFF26672}">
      <formula1>REBATEMETHOD</formula1>
    </dataValidation>
    <dataValidation type="list" allowBlank="1" showInputMessage="1" showErrorMessage="1" sqref="C15:F15 C13" xr:uid="{A840B709-0306-4822-9ACA-E19FC72C464E}">
      <formula1>Building_Type</formula1>
    </dataValidation>
    <dataValidation type="list" allowBlank="1" showInputMessage="1" showErrorMessage="1" sqref="C20:F20" xr:uid="{A357A369-C67D-4E60-AEE5-E799C4D644E6}">
      <formula1>Project_Type</formula1>
    </dataValidation>
  </dataValidations>
  <hyperlinks>
    <hyperlink ref="I22" r:id="rId1" xr:uid="{D79D1D73-35B1-4CEC-9A2B-C28E0CBC1349}"/>
  </hyperlinks>
  <pageMargins left="5.9375000000000001E-3" right="0.7" top="5.9375000000000001E-3" bottom="0.75" header="0.3" footer="0.3"/>
  <pageSetup scale="57"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Group Box 1">
              <controlPr defaultSize="0" autoFill="0" autoPict="0">
                <anchor moveWithCells="1">
                  <from>
                    <xdr:col>1</xdr:col>
                    <xdr:colOff>984250</xdr:colOff>
                    <xdr:row>14</xdr:row>
                    <xdr:rowOff>0</xdr:rowOff>
                  </from>
                  <to>
                    <xdr:col>10</xdr:col>
                    <xdr:colOff>146050</xdr:colOff>
                    <xdr:row>21</xdr:row>
                    <xdr:rowOff>114300</xdr:rowOff>
                  </to>
                </anchor>
              </controlPr>
            </control>
          </mc:Choice>
        </mc:AlternateContent>
        <mc:AlternateContent xmlns:mc="http://schemas.openxmlformats.org/markup-compatibility/2006">
          <mc:Choice Requires="x14">
            <control shapeId="1026" r:id="rId6" name="Group Box 2">
              <controlPr defaultSize="0" autoFill="0" autoPict="0">
                <anchor moveWithCells="1">
                  <from>
                    <xdr:col>1</xdr:col>
                    <xdr:colOff>1104900</xdr:colOff>
                    <xdr:row>18</xdr:row>
                    <xdr:rowOff>260350</xdr:rowOff>
                  </from>
                  <to>
                    <xdr:col>5</xdr:col>
                    <xdr:colOff>431800</xdr:colOff>
                    <xdr:row>20</xdr:row>
                    <xdr:rowOff>88900</xdr:rowOff>
                  </to>
                </anchor>
              </controlPr>
            </control>
          </mc:Choice>
        </mc:AlternateContent>
        <mc:AlternateContent xmlns:mc="http://schemas.openxmlformats.org/markup-compatibility/2006">
          <mc:Choice Requires="x14">
            <control shapeId="1027" r:id="rId7" name="Group Box 3">
              <controlPr defaultSize="0" autoFill="0" autoPict="0">
                <anchor moveWithCells="1">
                  <from>
                    <xdr:col>1</xdr:col>
                    <xdr:colOff>1104900</xdr:colOff>
                    <xdr:row>13</xdr:row>
                    <xdr:rowOff>260350</xdr:rowOff>
                  </from>
                  <to>
                    <xdr:col>5</xdr:col>
                    <xdr:colOff>431800</xdr:colOff>
                    <xdr:row>19</xdr:row>
                    <xdr:rowOff>279400</xdr:rowOff>
                  </to>
                </anchor>
              </controlPr>
            </control>
          </mc:Choice>
        </mc:AlternateContent>
        <mc:AlternateContent xmlns:mc="http://schemas.openxmlformats.org/markup-compatibility/2006">
          <mc:Choice Requires="x14">
            <control shapeId="1028" r:id="rId8" name="Group Box 4">
              <controlPr defaultSize="0" autoFill="0" autoPict="0">
                <anchor moveWithCells="1">
                  <from>
                    <xdr:col>1</xdr:col>
                    <xdr:colOff>1104900</xdr:colOff>
                    <xdr:row>20</xdr:row>
                    <xdr:rowOff>260350</xdr:rowOff>
                  </from>
                  <to>
                    <xdr:col>5</xdr:col>
                    <xdr:colOff>431800</xdr:colOff>
                    <xdr:row>24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0A6F-F14B-43B7-A26E-EFA6C1AA4DB1}">
  <sheetPr codeName="Sheet2">
    <tabColor rgb="FF00B050"/>
  </sheetPr>
  <dimension ref="A1:XFB79"/>
  <sheetViews>
    <sheetView showGridLines="0" zoomScaleNormal="100" zoomScaleSheetLayoutView="100" workbookViewId="0"/>
  </sheetViews>
  <sheetFormatPr defaultColWidth="0" defaultRowHeight="15" customHeight="1" zeroHeight="1" x14ac:dyDescent="0.35"/>
  <cols>
    <col min="1" max="1" width="2.1796875" customWidth="1"/>
    <col min="2" max="11" width="13.81640625" customWidth="1"/>
    <col min="16383" max="16384" width="2.1796875" hidden="1" customWidth="1"/>
  </cols>
  <sheetData>
    <row r="1" spans="1:256" s="52" customFormat="1" ht="55" customHeight="1" x14ac:dyDescent="0.3">
      <c r="A1" s="1" t="str">
        <f>'Development Tab'!B1</f>
        <v>2026 Commercial Efficiency Program</v>
      </c>
      <c r="B1" s="1"/>
      <c r="C1" s="2"/>
      <c r="D1" s="2"/>
      <c r="E1" s="2"/>
      <c r="F1" s="3"/>
      <c r="G1" s="1"/>
      <c r="H1" s="2"/>
      <c r="I1" s="4"/>
      <c r="J1" s="4"/>
      <c r="K1" s="5"/>
      <c r="L1" s="51"/>
    </row>
    <row r="2" spans="1:256" s="52" customFormat="1" ht="55" customHeight="1" thickBot="1" x14ac:dyDescent="0.35">
      <c r="A2" s="53" t="s">
        <v>299</v>
      </c>
      <c r="B2" s="54"/>
      <c r="C2" s="2"/>
      <c r="D2" s="2"/>
      <c r="E2" s="2"/>
      <c r="F2" s="53"/>
      <c r="G2" s="54"/>
      <c r="H2" s="2"/>
      <c r="I2" s="4"/>
      <c r="J2" s="4"/>
      <c r="K2" s="55"/>
      <c r="L2" s="56"/>
      <c r="M2" s="57"/>
      <c r="N2" s="57"/>
      <c r="O2" s="57"/>
      <c r="P2" s="57"/>
      <c r="Q2" s="57"/>
      <c r="R2" s="57"/>
      <c r="S2" s="57"/>
      <c r="T2" s="57"/>
      <c r="U2" s="57"/>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c r="CX2" s="341"/>
      <c r="CY2" s="341"/>
      <c r="CZ2" s="341"/>
      <c r="DA2" s="341"/>
      <c r="DB2" s="341"/>
      <c r="DC2" s="341"/>
      <c r="DD2" s="341"/>
      <c r="DE2" s="341"/>
      <c r="DF2" s="341"/>
      <c r="DG2" s="341"/>
      <c r="DH2" s="341"/>
      <c r="DI2" s="341"/>
      <c r="DJ2" s="341"/>
      <c r="DK2" s="341"/>
      <c r="DL2" s="341"/>
      <c r="DM2" s="341"/>
      <c r="DN2" s="341"/>
      <c r="DO2" s="341"/>
      <c r="DP2" s="341"/>
      <c r="DQ2" s="341"/>
      <c r="DR2" s="341"/>
      <c r="DS2" s="341"/>
      <c r="DT2" s="341"/>
      <c r="DU2" s="341"/>
      <c r="DV2" s="341"/>
      <c r="DW2" s="341"/>
      <c r="DX2" s="341"/>
      <c r="DY2" s="341"/>
      <c r="DZ2" s="341"/>
      <c r="EA2" s="341"/>
      <c r="EB2" s="341"/>
      <c r="EC2" s="341"/>
      <c r="ED2" s="341"/>
      <c r="EE2" s="341"/>
      <c r="EF2" s="341"/>
      <c r="EG2" s="341"/>
      <c r="EH2" s="341"/>
      <c r="EI2" s="341"/>
      <c r="EJ2" s="341"/>
      <c r="EK2" s="341"/>
      <c r="EL2" s="341"/>
      <c r="EM2" s="341"/>
      <c r="EN2" s="341"/>
      <c r="EO2" s="341"/>
      <c r="EP2" s="341"/>
      <c r="EQ2" s="341"/>
      <c r="ER2" s="341"/>
      <c r="ES2" s="341"/>
      <c r="ET2" s="341"/>
      <c r="EU2" s="341"/>
      <c r="EV2" s="341"/>
      <c r="EW2" s="341"/>
      <c r="EX2" s="341"/>
      <c r="EY2" s="341"/>
      <c r="EZ2" s="341"/>
      <c r="FA2" s="341"/>
      <c r="FB2" s="341"/>
      <c r="FC2" s="341"/>
      <c r="FD2" s="341"/>
      <c r="FE2" s="341"/>
      <c r="FF2" s="341"/>
      <c r="FG2" s="341"/>
      <c r="FH2" s="341"/>
      <c r="FI2" s="341"/>
      <c r="FJ2" s="341"/>
      <c r="FK2" s="341"/>
      <c r="FL2" s="341"/>
      <c r="FM2" s="341"/>
      <c r="FN2" s="341"/>
      <c r="FO2" s="341"/>
      <c r="FP2" s="341"/>
      <c r="FQ2" s="341"/>
      <c r="FR2" s="341"/>
      <c r="FS2" s="341"/>
      <c r="FT2" s="341"/>
      <c r="FU2" s="341"/>
      <c r="FV2" s="341"/>
      <c r="FW2" s="341"/>
      <c r="FX2" s="341"/>
      <c r="FY2" s="341"/>
      <c r="FZ2" s="341"/>
      <c r="GA2" s="341"/>
      <c r="GB2" s="341"/>
      <c r="GC2" s="341"/>
      <c r="GD2" s="341"/>
      <c r="GE2" s="341"/>
      <c r="GF2" s="341"/>
      <c r="GG2" s="341"/>
      <c r="GH2" s="341"/>
      <c r="GI2" s="341"/>
      <c r="GJ2" s="341"/>
      <c r="GK2" s="341"/>
      <c r="GL2" s="341"/>
      <c r="GM2" s="341"/>
      <c r="GN2" s="341"/>
      <c r="GO2" s="341"/>
      <c r="GP2" s="341"/>
      <c r="GQ2" s="341"/>
      <c r="GR2" s="341"/>
      <c r="GS2" s="341"/>
      <c r="GT2" s="341"/>
      <c r="GU2" s="341"/>
      <c r="GV2" s="341"/>
      <c r="GW2" s="341"/>
      <c r="GX2" s="341"/>
      <c r="GY2" s="341"/>
      <c r="GZ2" s="341"/>
      <c r="HA2" s="341"/>
      <c r="HB2" s="341"/>
      <c r="HC2" s="341"/>
      <c r="HD2" s="341"/>
      <c r="HE2" s="341"/>
      <c r="HF2" s="341"/>
      <c r="HG2" s="341"/>
      <c r="HH2" s="341"/>
      <c r="HI2" s="341"/>
      <c r="HJ2" s="341"/>
      <c r="HK2" s="341"/>
      <c r="HL2" s="341"/>
      <c r="HM2" s="341"/>
      <c r="HN2" s="341"/>
      <c r="HO2" s="341"/>
      <c r="HP2" s="341"/>
      <c r="HQ2" s="341"/>
      <c r="HR2" s="341"/>
      <c r="HS2" s="341"/>
      <c r="HT2" s="341"/>
      <c r="HU2" s="341"/>
      <c r="HV2" s="341"/>
      <c r="HW2" s="341"/>
      <c r="HX2" s="341"/>
      <c r="HY2" s="341"/>
      <c r="HZ2" s="341"/>
      <c r="IA2" s="341"/>
      <c r="IB2" s="341"/>
      <c r="IC2" s="341"/>
      <c r="ID2" s="341"/>
      <c r="IE2" s="341"/>
      <c r="IF2" s="341"/>
      <c r="IG2" s="341"/>
      <c r="IH2" s="341"/>
      <c r="II2" s="341"/>
      <c r="IJ2" s="341"/>
      <c r="IK2" s="341"/>
      <c r="IL2" s="341"/>
      <c r="IM2" s="341"/>
      <c r="IN2" s="341"/>
      <c r="IO2" s="341"/>
      <c r="IP2" s="341"/>
      <c r="IQ2" s="341"/>
      <c r="IR2" s="341"/>
      <c r="IS2" s="341"/>
      <c r="IT2" s="341"/>
      <c r="IU2" s="341"/>
      <c r="IV2" s="341"/>
    </row>
    <row r="3" spans="1:256" s="52" customFormat="1" ht="12.75" customHeight="1" thickTop="1" x14ac:dyDescent="0.3">
      <c r="A3" s="58"/>
      <c r="B3" s="58"/>
      <c r="C3" s="58"/>
      <c r="D3" s="58"/>
      <c r="E3" s="58"/>
      <c r="F3" s="58"/>
      <c r="G3" s="58"/>
      <c r="H3" s="58"/>
      <c r="I3" s="58"/>
      <c r="J3" s="58"/>
      <c r="K3" s="58"/>
    </row>
    <row r="4" spans="1:256" s="62" customFormat="1" ht="8.9" customHeight="1" x14ac:dyDescent="0.25">
      <c r="A4" s="59" t="s">
        <v>37</v>
      </c>
      <c r="B4" s="60"/>
      <c r="C4" s="60"/>
      <c r="D4" s="60"/>
      <c r="E4" s="60"/>
      <c r="F4" s="60"/>
      <c r="G4" s="60"/>
      <c r="H4" s="60"/>
      <c r="I4" s="60"/>
      <c r="J4" s="60"/>
      <c r="K4" s="61"/>
    </row>
    <row r="5" spans="1:256" s="64" customFormat="1" ht="19.5" customHeight="1" x14ac:dyDescent="0.25">
      <c r="A5" s="63" t="s">
        <v>38</v>
      </c>
      <c r="B5" s="335" t="s">
        <v>39</v>
      </c>
      <c r="C5" s="335"/>
      <c r="D5" s="335"/>
      <c r="E5" s="335"/>
      <c r="F5" s="335"/>
      <c r="G5" s="335"/>
      <c r="H5" s="335"/>
      <c r="I5" s="335"/>
      <c r="J5" s="335"/>
      <c r="K5" s="336"/>
    </row>
    <row r="6" spans="1:256" s="64" customFormat="1" ht="18" customHeight="1" x14ac:dyDescent="0.25">
      <c r="A6" s="63" t="s">
        <v>40</v>
      </c>
      <c r="B6" s="335" t="s">
        <v>41</v>
      </c>
      <c r="C6" s="335"/>
      <c r="D6" s="335"/>
      <c r="E6" s="335"/>
      <c r="F6" s="335"/>
      <c r="G6" s="335"/>
      <c r="H6" s="335"/>
      <c r="I6" s="335"/>
      <c r="J6" s="335"/>
      <c r="K6" s="336"/>
    </row>
    <row r="7" spans="1:256" s="64" customFormat="1" ht="9" x14ac:dyDescent="0.25">
      <c r="A7" s="65" t="s">
        <v>42</v>
      </c>
      <c r="B7" s="66" t="s">
        <v>43</v>
      </c>
      <c r="C7" s="66"/>
      <c r="D7" s="66"/>
      <c r="E7" s="66"/>
      <c r="F7" s="66"/>
      <c r="G7" s="66"/>
      <c r="H7" s="66"/>
      <c r="I7" s="66"/>
      <c r="J7" s="66"/>
      <c r="K7" s="67"/>
    </row>
    <row r="8" spans="1:256" s="62" customFormat="1" ht="9" x14ac:dyDescent="0.25">
      <c r="A8" s="59" t="s">
        <v>44</v>
      </c>
      <c r="B8" s="60"/>
      <c r="C8" s="60"/>
      <c r="D8" s="60"/>
      <c r="E8" s="60"/>
      <c r="F8" s="60"/>
      <c r="G8" s="60"/>
      <c r="H8" s="60"/>
      <c r="I8" s="60"/>
      <c r="J8" s="60"/>
      <c r="K8" s="61"/>
    </row>
    <row r="9" spans="1:256" s="64" customFormat="1" ht="20.149999999999999" customHeight="1" x14ac:dyDescent="0.25">
      <c r="A9" s="68" t="s">
        <v>38</v>
      </c>
      <c r="B9" s="335" t="s">
        <v>45</v>
      </c>
      <c r="C9" s="335"/>
      <c r="D9" s="335"/>
      <c r="E9" s="335"/>
      <c r="F9" s="335"/>
      <c r="G9" s="335"/>
      <c r="H9" s="335"/>
      <c r="I9" s="335"/>
      <c r="J9" s="335"/>
      <c r="K9" s="336"/>
    </row>
    <row r="10" spans="1:256" s="64" customFormat="1" ht="20.5" customHeight="1" x14ac:dyDescent="0.25">
      <c r="A10" s="68" t="s">
        <v>40</v>
      </c>
      <c r="B10" s="335" t="s">
        <v>46</v>
      </c>
      <c r="C10" s="335"/>
      <c r="D10" s="335"/>
      <c r="E10" s="335"/>
      <c r="F10" s="335"/>
      <c r="G10" s="335"/>
      <c r="H10" s="335"/>
      <c r="I10" s="335"/>
      <c r="J10" s="335"/>
      <c r="K10" s="336"/>
    </row>
    <row r="11" spans="1:256" s="62" customFormat="1" ht="9" x14ac:dyDescent="0.25">
      <c r="A11" s="59" t="s">
        <v>47</v>
      </c>
      <c r="B11" s="60"/>
      <c r="C11" s="60"/>
      <c r="D11" s="60"/>
      <c r="E11" s="60"/>
      <c r="F11" s="60"/>
      <c r="G11" s="60"/>
      <c r="H11" s="60"/>
      <c r="I11" s="60"/>
      <c r="J11" s="60"/>
      <c r="K11" s="61"/>
    </row>
    <row r="12" spans="1:256" s="64" customFormat="1" ht="19.5" customHeight="1" x14ac:dyDescent="0.25">
      <c r="A12" s="68" t="s">
        <v>38</v>
      </c>
      <c r="B12" s="335" t="s">
        <v>48</v>
      </c>
      <c r="C12" s="335"/>
      <c r="D12" s="335"/>
      <c r="E12" s="335"/>
      <c r="F12" s="335"/>
      <c r="G12" s="335"/>
      <c r="H12" s="335"/>
      <c r="I12" s="335"/>
      <c r="J12" s="335"/>
      <c r="K12" s="336"/>
    </row>
    <row r="13" spans="1:256" s="64" customFormat="1" ht="9" x14ac:dyDescent="0.25">
      <c r="A13" s="68" t="s">
        <v>40</v>
      </c>
      <c r="B13" s="69" t="s">
        <v>49</v>
      </c>
      <c r="C13" s="69"/>
      <c r="D13" s="69"/>
      <c r="E13" s="69"/>
      <c r="F13" s="69"/>
      <c r="G13" s="69"/>
      <c r="H13" s="69"/>
      <c r="I13" s="69"/>
      <c r="J13" s="69"/>
      <c r="K13" s="70"/>
    </row>
    <row r="14" spans="1:256" s="62" customFormat="1" ht="10" customHeight="1" x14ac:dyDescent="0.25">
      <c r="A14" s="59" t="s">
        <v>50</v>
      </c>
      <c r="B14" s="60"/>
      <c r="C14" s="60"/>
      <c r="D14" s="60"/>
      <c r="E14" s="60"/>
      <c r="F14" s="60"/>
      <c r="G14" s="60"/>
      <c r="H14" s="60"/>
      <c r="I14" s="60"/>
      <c r="J14" s="60"/>
      <c r="K14" s="61"/>
    </row>
    <row r="15" spans="1:256" s="64" customFormat="1" ht="37.5" customHeight="1" x14ac:dyDescent="0.25">
      <c r="A15" s="71"/>
      <c r="B15" s="335" t="s">
        <v>51</v>
      </c>
      <c r="C15" s="335"/>
      <c r="D15" s="335"/>
      <c r="E15" s="335"/>
      <c r="F15" s="335"/>
      <c r="G15" s="335"/>
      <c r="H15" s="335"/>
      <c r="I15" s="335"/>
      <c r="J15" s="335"/>
      <c r="K15" s="336"/>
    </row>
    <row r="16" spans="1:256" s="62" customFormat="1" ht="10" customHeight="1" x14ac:dyDescent="0.25">
      <c r="A16" s="59" t="s">
        <v>52</v>
      </c>
      <c r="B16" s="60"/>
      <c r="C16" s="60"/>
      <c r="D16" s="60"/>
      <c r="E16" s="60"/>
      <c r="F16" s="60"/>
      <c r="G16" s="60"/>
      <c r="H16" s="60"/>
      <c r="I16" s="60"/>
      <c r="J16" s="60"/>
      <c r="K16" s="61"/>
      <c r="M16" s="62" t="s">
        <v>53</v>
      </c>
    </row>
    <row r="17" spans="1:14" s="64" customFormat="1" ht="19.5" customHeight="1" x14ac:dyDescent="0.25">
      <c r="A17" s="68" t="s">
        <v>38</v>
      </c>
      <c r="B17" s="335" t="s">
        <v>54</v>
      </c>
      <c r="C17" s="335"/>
      <c r="D17" s="335"/>
      <c r="E17" s="335"/>
      <c r="F17" s="335"/>
      <c r="G17" s="335"/>
      <c r="H17" s="335"/>
      <c r="I17" s="335"/>
      <c r="J17" s="335"/>
      <c r="K17" s="336"/>
    </row>
    <row r="18" spans="1:14" s="64" customFormat="1" ht="20.25" customHeight="1" x14ac:dyDescent="0.25">
      <c r="A18" s="68" t="s">
        <v>40</v>
      </c>
      <c r="B18" s="335" t="s">
        <v>55</v>
      </c>
      <c r="C18" s="335"/>
      <c r="D18" s="335"/>
      <c r="E18" s="335"/>
      <c r="F18" s="335"/>
      <c r="G18" s="335"/>
      <c r="H18" s="335"/>
      <c r="I18" s="335"/>
      <c r="J18" s="335"/>
      <c r="K18" s="336"/>
    </row>
    <row r="19" spans="1:14" s="62" customFormat="1" ht="11.15" customHeight="1" x14ac:dyDescent="0.25">
      <c r="A19" s="59" t="s">
        <v>56</v>
      </c>
      <c r="B19" s="60"/>
      <c r="C19" s="60"/>
      <c r="D19" s="60"/>
      <c r="E19" s="60"/>
      <c r="F19" s="60"/>
      <c r="G19" s="60"/>
      <c r="H19" s="60"/>
      <c r="I19" s="60"/>
      <c r="J19" s="60"/>
      <c r="K19" s="61"/>
    </row>
    <row r="20" spans="1:14" s="64" customFormat="1" ht="21" customHeight="1" x14ac:dyDescent="0.25">
      <c r="A20" s="71"/>
      <c r="B20" s="335" t="s">
        <v>57</v>
      </c>
      <c r="C20" s="335"/>
      <c r="D20" s="335"/>
      <c r="E20" s="335"/>
      <c r="F20" s="335"/>
      <c r="G20" s="335"/>
      <c r="H20" s="335"/>
      <c r="I20" s="335"/>
      <c r="J20" s="335"/>
      <c r="K20" s="336"/>
    </row>
    <row r="21" spans="1:14" s="62" customFormat="1" ht="9.65" customHeight="1" x14ac:dyDescent="0.25">
      <c r="A21" s="59" t="s">
        <v>58</v>
      </c>
      <c r="B21" s="60"/>
      <c r="C21" s="60"/>
      <c r="D21" s="60"/>
      <c r="E21" s="60"/>
      <c r="F21" s="60"/>
      <c r="G21" s="60"/>
      <c r="H21" s="60"/>
      <c r="I21" s="60"/>
      <c r="J21" s="60"/>
      <c r="K21" s="61"/>
    </row>
    <row r="22" spans="1:14" s="64" customFormat="1" ht="9" x14ac:dyDescent="0.25">
      <c r="A22" s="68" t="s">
        <v>38</v>
      </c>
      <c r="B22" s="69" t="s">
        <v>59</v>
      </c>
      <c r="C22" s="69"/>
      <c r="D22" s="69"/>
      <c r="E22" s="69"/>
      <c r="F22" s="69"/>
      <c r="G22" s="69"/>
      <c r="H22" s="69"/>
      <c r="I22" s="69"/>
      <c r="J22" s="69"/>
      <c r="K22" s="70"/>
    </row>
    <row r="23" spans="1:14" s="64" customFormat="1" ht="9" x14ac:dyDescent="0.25">
      <c r="A23" s="68" t="s">
        <v>40</v>
      </c>
      <c r="B23" s="335" t="s">
        <v>60</v>
      </c>
      <c r="C23" s="335"/>
      <c r="D23" s="335"/>
      <c r="E23" s="335"/>
      <c r="F23" s="335"/>
      <c r="G23" s="335"/>
      <c r="H23" s="335"/>
      <c r="I23" s="335"/>
      <c r="J23" s="335"/>
      <c r="K23" s="336"/>
    </row>
    <row r="24" spans="1:14" s="64" customFormat="1" ht="10.5" customHeight="1" x14ac:dyDescent="0.25">
      <c r="A24" s="68" t="s">
        <v>42</v>
      </c>
      <c r="B24" s="335" t="s">
        <v>61</v>
      </c>
      <c r="C24" s="335"/>
      <c r="D24" s="335"/>
      <c r="E24" s="335"/>
      <c r="F24" s="335"/>
      <c r="G24" s="335"/>
      <c r="H24" s="335"/>
      <c r="I24" s="335"/>
      <c r="J24" s="335"/>
      <c r="K24" s="336"/>
    </row>
    <row r="25" spans="1:14" s="64" customFormat="1" ht="20.149999999999999" customHeight="1" x14ac:dyDescent="0.25">
      <c r="A25" s="68" t="s">
        <v>62</v>
      </c>
      <c r="B25" s="335" t="s">
        <v>63</v>
      </c>
      <c r="C25" s="335"/>
      <c r="D25" s="335"/>
      <c r="E25" s="335"/>
      <c r="F25" s="335"/>
      <c r="G25" s="335"/>
      <c r="H25" s="335"/>
      <c r="I25" s="335"/>
      <c r="J25" s="335"/>
      <c r="K25" s="336"/>
      <c r="N25" s="64" t="s">
        <v>53</v>
      </c>
    </row>
    <row r="26" spans="1:14" s="64" customFormat="1" ht="9" x14ac:dyDescent="0.25">
      <c r="A26" s="68" t="s">
        <v>64</v>
      </c>
      <c r="B26" s="69" t="s">
        <v>65</v>
      </c>
      <c r="C26" s="69"/>
      <c r="D26" s="69"/>
      <c r="E26" s="69"/>
      <c r="F26" s="69"/>
      <c r="G26" s="69"/>
      <c r="H26" s="69"/>
      <c r="I26" s="69"/>
      <c r="J26" s="69"/>
      <c r="K26" s="70"/>
    </row>
    <row r="27" spans="1:14" s="64" customFormat="1" ht="10.5" customHeight="1" x14ac:dyDescent="0.25">
      <c r="A27" s="68" t="s">
        <v>66</v>
      </c>
      <c r="B27" s="335" t="s">
        <v>67</v>
      </c>
      <c r="C27" s="335"/>
      <c r="D27" s="335"/>
      <c r="E27" s="335"/>
      <c r="F27" s="335"/>
      <c r="G27" s="335"/>
      <c r="H27" s="335"/>
      <c r="I27" s="335"/>
      <c r="J27" s="335"/>
      <c r="K27" s="336"/>
    </row>
    <row r="28" spans="1:14" s="64" customFormat="1" ht="20.149999999999999" customHeight="1" x14ac:dyDescent="0.25">
      <c r="A28" s="68" t="s">
        <v>68</v>
      </c>
      <c r="B28" s="335" t="s">
        <v>69</v>
      </c>
      <c r="C28" s="335"/>
      <c r="D28" s="335"/>
      <c r="E28" s="335"/>
      <c r="F28" s="335"/>
      <c r="G28" s="335"/>
      <c r="H28" s="335"/>
      <c r="I28" s="335"/>
      <c r="J28" s="335"/>
      <c r="K28" s="336"/>
    </row>
    <row r="29" spans="1:14" s="62" customFormat="1" ht="9.65" customHeight="1" x14ac:dyDescent="0.25">
      <c r="A29" s="59" t="s">
        <v>70</v>
      </c>
      <c r="B29" s="60"/>
      <c r="C29" s="60"/>
      <c r="D29" s="60"/>
      <c r="E29" s="60"/>
      <c r="F29" s="60"/>
      <c r="G29" s="60"/>
      <c r="H29" s="60"/>
      <c r="I29" s="60"/>
      <c r="J29" s="60"/>
      <c r="K29" s="61"/>
    </row>
    <row r="30" spans="1:14" s="64" customFormat="1" ht="37" customHeight="1" x14ac:dyDescent="0.25">
      <c r="A30" s="68" t="s">
        <v>38</v>
      </c>
      <c r="B30" s="335" t="s">
        <v>71</v>
      </c>
      <c r="C30" s="335"/>
      <c r="D30" s="335"/>
      <c r="E30" s="335"/>
      <c r="F30" s="335"/>
      <c r="G30" s="335"/>
      <c r="H30" s="335"/>
      <c r="I30" s="335"/>
      <c r="J30" s="335"/>
      <c r="K30" s="336"/>
    </row>
    <row r="31" spans="1:14" s="64" customFormat="1" ht="28" customHeight="1" x14ac:dyDescent="0.25">
      <c r="A31" s="68" t="s">
        <v>40</v>
      </c>
      <c r="B31" s="335" t="s">
        <v>72</v>
      </c>
      <c r="C31" s="335"/>
      <c r="D31" s="335"/>
      <c r="E31" s="335"/>
      <c r="F31" s="335"/>
      <c r="G31" s="335"/>
      <c r="H31" s="335"/>
      <c r="I31" s="335"/>
      <c r="J31" s="335"/>
      <c r="K31" s="336"/>
    </row>
    <row r="32" spans="1:14" s="64" customFormat="1" ht="11.5" customHeight="1" x14ac:dyDescent="0.25">
      <c r="A32" s="68" t="s">
        <v>42</v>
      </c>
      <c r="B32" s="66" t="s">
        <v>73</v>
      </c>
      <c r="C32" s="66"/>
      <c r="D32" s="66"/>
      <c r="E32" s="66"/>
      <c r="F32" s="66"/>
      <c r="G32" s="66"/>
      <c r="H32" s="66"/>
      <c r="I32" s="66"/>
      <c r="J32" s="66"/>
      <c r="K32" s="67"/>
    </row>
    <row r="33" spans="1:11" s="62" customFormat="1" ht="10" customHeight="1" x14ac:dyDescent="0.25">
      <c r="A33" s="59" t="s">
        <v>74</v>
      </c>
      <c r="B33" s="60"/>
      <c r="C33" s="60"/>
      <c r="D33" s="60"/>
      <c r="E33" s="60"/>
      <c r="F33" s="60"/>
      <c r="G33" s="60"/>
      <c r="H33" s="60"/>
      <c r="I33" s="60"/>
      <c r="J33" s="60"/>
      <c r="K33" s="61"/>
    </row>
    <row r="34" spans="1:11" s="64" customFormat="1" ht="9" customHeight="1" x14ac:dyDescent="0.25">
      <c r="A34" s="71"/>
      <c r="B34" s="335" t="s">
        <v>75</v>
      </c>
      <c r="C34" s="335"/>
      <c r="D34" s="335"/>
      <c r="E34" s="335"/>
      <c r="F34" s="335"/>
      <c r="G34" s="335"/>
      <c r="H34" s="335"/>
      <c r="I34" s="335"/>
      <c r="J34" s="335"/>
      <c r="K34" s="336"/>
    </row>
    <row r="35" spans="1:11" s="62" customFormat="1" ht="8.9" customHeight="1" x14ac:dyDescent="0.25">
      <c r="A35" s="59" t="s">
        <v>76</v>
      </c>
      <c r="B35" s="60"/>
      <c r="C35" s="60"/>
      <c r="D35" s="60"/>
      <c r="E35" s="60"/>
      <c r="F35" s="60"/>
      <c r="G35" s="60"/>
      <c r="H35" s="60"/>
      <c r="I35" s="60"/>
      <c r="J35" s="60"/>
      <c r="K35" s="61"/>
    </row>
    <row r="36" spans="1:11" s="64" customFormat="1" ht="20.5" customHeight="1" x14ac:dyDescent="0.25">
      <c r="A36" s="71"/>
      <c r="B36" s="335" t="s">
        <v>77</v>
      </c>
      <c r="C36" s="335"/>
      <c r="D36" s="335"/>
      <c r="E36" s="335"/>
      <c r="F36" s="335"/>
      <c r="G36" s="335"/>
      <c r="H36" s="335"/>
      <c r="I36" s="335"/>
      <c r="J36" s="335"/>
      <c r="K36" s="336"/>
    </row>
    <row r="37" spans="1:11" s="62" customFormat="1" ht="10" customHeight="1" x14ac:dyDescent="0.25">
      <c r="A37" s="59" t="s">
        <v>78</v>
      </c>
      <c r="B37" s="60"/>
      <c r="C37" s="60"/>
      <c r="D37" s="60"/>
      <c r="E37" s="60"/>
      <c r="F37" s="60"/>
      <c r="G37" s="60"/>
      <c r="H37" s="60"/>
      <c r="I37" s="60"/>
      <c r="J37" s="60"/>
      <c r="K37" s="61"/>
    </row>
    <row r="38" spans="1:11" s="64" customFormat="1" ht="20.149999999999999" customHeight="1" x14ac:dyDescent="0.25">
      <c r="A38" s="71"/>
      <c r="B38" s="335" t="s">
        <v>79</v>
      </c>
      <c r="C38" s="335"/>
      <c r="D38" s="335"/>
      <c r="E38" s="335"/>
      <c r="F38" s="335"/>
      <c r="G38" s="335"/>
      <c r="H38" s="335"/>
      <c r="I38" s="335"/>
      <c r="J38" s="335"/>
      <c r="K38" s="336"/>
    </row>
    <row r="39" spans="1:11" s="62" customFormat="1" ht="9" x14ac:dyDescent="0.25">
      <c r="A39" s="59" t="s">
        <v>80</v>
      </c>
      <c r="B39" s="60"/>
      <c r="C39" s="60"/>
      <c r="D39" s="60"/>
      <c r="E39" s="60"/>
      <c r="F39" s="60"/>
      <c r="G39" s="60"/>
      <c r="H39" s="60"/>
      <c r="I39" s="60"/>
      <c r="J39" s="60"/>
      <c r="K39" s="61"/>
    </row>
    <row r="40" spans="1:11" s="64" customFormat="1" ht="9.65" customHeight="1" x14ac:dyDescent="0.25">
      <c r="A40" s="71"/>
      <c r="B40" s="337" t="s">
        <v>81</v>
      </c>
      <c r="C40" s="337"/>
      <c r="D40" s="337"/>
      <c r="E40" s="337"/>
      <c r="F40" s="337"/>
      <c r="G40" s="337"/>
      <c r="H40" s="337"/>
      <c r="I40" s="337"/>
      <c r="J40" s="337"/>
      <c r="K40" s="338"/>
    </row>
    <row r="41" spans="1:11" s="62" customFormat="1" ht="9.65" customHeight="1" x14ac:dyDescent="0.25">
      <c r="A41" s="59" t="s">
        <v>82</v>
      </c>
      <c r="B41" s="60"/>
      <c r="C41" s="60"/>
      <c r="D41" s="60"/>
      <c r="E41" s="60"/>
      <c r="F41" s="60"/>
      <c r="G41" s="60"/>
      <c r="H41" s="60"/>
      <c r="I41" s="60"/>
      <c r="J41" s="60"/>
      <c r="K41" s="61"/>
    </row>
    <row r="42" spans="1:11" s="64" customFormat="1" ht="20.149999999999999" customHeight="1" x14ac:dyDescent="0.25">
      <c r="A42" s="68" t="s">
        <v>38</v>
      </c>
      <c r="B42" s="335" t="s">
        <v>83</v>
      </c>
      <c r="C42" s="335"/>
      <c r="D42" s="335"/>
      <c r="E42" s="335"/>
      <c r="F42" s="335"/>
      <c r="G42" s="335"/>
      <c r="H42" s="335"/>
      <c r="I42" s="335"/>
      <c r="J42" s="335"/>
      <c r="K42" s="336"/>
    </row>
    <row r="43" spans="1:11" s="64" customFormat="1" ht="9" x14ac:dyDescent="0.25">
      <c r="A43" s="68" t="s">
        <v>40</v>
      </c>
      <c r="B43" s="69" t="s">
        <v>84</v>
      </c>
      <c r="C43" s="69"/>
      <c r="D43" s="69"/>
      <c r="E43" s="69"/>
      <c r="F43" s="69"/>
      <c r="G43" s="69"/>
      <c r="H43" s="69"/>
      <c r="I43" s="69"/>
      <c r="J43" s="69"/>
      <c r="K43" s="70"/>
    </row>
    <row r="44" spans="1:11" s="62" customFormat="1" ht="11.15" customHeight="1" x14ac:dyDescent="0.25">
      <c r="A44" s="59" t="s">
        <v>85</v>
      </c>
      <c r="B44" s="60"/>
      <c r="C44" s="60"/>
      <c r="D44" s="60"/>
      <c r="E44" s="60"/>
      <c r="F44" s="60"/>
      <c r="G44" s="60"/>
      <c r="H44" s="60"/>
      <c r="I44" s="60"/>
      <c r="J44" s="60"/>
      <c r="K44" s="61"/>
    </row>
    <row r="45" spans="1:11" s="64" customFormat="1" ht="9" x14ac:dyDescent="0.25">
      <c r="A45" s="71"/>
      <c r="B45" s="69" t="s">
        <v>86</v>
      </c>
      <c r="C45" s="69"/>
      <c r="D45" s="69"/>
      <c r="E45" s="69"/>
      <c r="F45" s="69"/>
      <c r="G45" s="69"/>
      <c r="H45" s="69"/>
      <c r="I45" s="69"/>
      <c r="J45" s="69"/>
      <c r="K45" s="70"/>
    </row>
    <row r="46" spans="1:11" s="64" customFormat="1" ht="9" x14ac:dyDescent="0.25">
      <c r="A46" s="71"/>
      <c r="B46" s="335" t="s">
        <v>87</v>
      </c>
      <c r="C46" s="335"/>
      <c r="D46" s="335"/>
      <c r="E46" s="335"/>
      <c r="F46" s="335"/>
      <c r="G46" s="335"/>
      <c r="H46" s="335"/>
      <c r="I46" s="335"/>
      <c r="J46" s="335"/>
      <c r="K46" s="336"/>
    </row>
    <row r="47" spans="1:11" s="62" customFormat="1" ht="8.9" customHeight="1" x14ac:dyDescent="0.25">
      <c r="A47" s="59" t="s">
        <v>88</v>
      </c>
      <c r="B47" s="60"/>
      <c r="C47" s="60"/>
      <c r="D47" s="60"/>
      <c r="E47" s="60"/>
      <c r="F47" s="60"/>
      <c r="G47" s="60"/>
      <c r="H47" s="60"/>
      <c r="I47" s="60"/>
      <c r="J47" s="60"/>
      <c r="K47" s="61"/>
    </row>
    <row r="48" spans="1:11" s="64" customFormat="1" ht="19.5" customHeight="1" x14ac:dyDescent="0.25">
      <c r="A48" s="68" t="s">
        <v>38</v>
      </c>
      <c r="B48" s="335" t="s">
        <v>89</v>
      </c>
      <c r="C48" s="335"/>
      <c r="D48" s="335"/>
      <c r="E48" s="335"/>
      <c r="F48" s="335"/>
      <c r="G48" s="335"/>
      <c r="H48" s="335"/>
      <c r="I48" s="335"/>
      <c r="J48" s="335"/>
      <c r="K48" s="336"/>
    </row>
    <row r="49" spans="1:11" s="64" customFormat="1" ht="18" customHeight="1" x14ac:dyDescent="0.25">
      <c r="A49" s="68" t="s">
        <v>40</v>
      </c>
      <c r="B49" s="335" t="s">
        <v>90</v>
      </c>
      <c r="C49" s="335"/>
      <c r="D49" s="335"/>
      <c r="E49" s="335"/>
      <c r="F49" s="335"/>
      <c r="G49" s="335"/>
      <c r="H49" s="335"/>
      <c r="I49" s="335"/>
      <c r="J49" s="335"/>
      <c r="K49" s="336"/>
    </row>
    <row r="50" spans="1:11" s="64" customFormat="1" ht="27" customHeight="1" x14ac:dyDescent="0.25">
      <c r="A50" s="68" t="s">
        <v>42</v>
      </c>
      <c r="B50" s="335" t="s">
        <v>91</v>
      </c>
      <c r="C50" s="335"/>
      <c r="D50" s="335"/>
      <c r="E50" s="335"/>
      <c r="F50" s="335"/>
      <c r="G50" s="335"/>
      <c r="H50" s="335"/>
      <c r="I50" s="335"/>
      <c r="J50" s="335"/>
      <c r="K50" s="336"/>
    </row>
    <row r="51" spans="1:11" s="62" customFormat="1" ht="8.9" customHeight="1" x14ac:dyDescent="0.25">
      <c r="A51" s="59" t="s">
        <v>92</v>
      </c>
      <c r="B51" s="60"/>
      <c r="C51" s="60"/>
      <c r="D51" s="60"/>
      <c r="E51" s="60"/>
      <c r="F51" s="60"/>
      <c r="G51" s="60"/>
      <c r="H51" s="60"/>
      <c r="I51" s="60"/>
      <c r="J51" s="60"/>
      <c r="K51" s="61"/>
    </row>
    <row r="52" spans="1:11" s="64" customFormat="1" ht="9" x14ac:dyDescent="0.25">
      <c r="A52" s="71"/>
      <c r="B52" s="66" t="s">
        <v>93</v>
      </c>
      <c r="C52" s="66"/>
      <c r="D52" s="66"/>
      <c r="E52" s="66"/>
      <c r="F52" s="66"/>
      <c r="G52" s="66"/>
      <c r="H52" s="66"/>
      <c r="I52" s="66"/>
      <c r="J52" s="66"/>
      <c r="K52" s="67"/>
    </row>
    <row r="53" spans="1:11" s="62" customFormat="1" ht="8.9" customHeight="1" x14ac:dyDescent="0.25">
      <c r="A53" s="59" t="s">
        <v>94</v>
      </c>
      <c r="B53" s="60"/>
      <c r="C53" s="60"/>
      <c r="D53" s="60"/>
      <c r="E53" s="60"/>
      <c r="F53" s="60"/>
      <c r="G53" s="60"/>
      <c r="H53" s="60"/>
      <c r="I53" s="60"/>
      <c r="J53" s="60"/>
      <c r="K53" s="61"/>
    </row>
    <row r="54" spans="1:11" s="64" customFormat="1" ht="9" x14ac:dyDescent="0.25">
      <c r="A54" s="71"/>
      <c r="B54" s="335" t="s">
        <v>95</v>
      </c>
      <c r="C54" s="335"/>
      <c r="D54" s="335"/>
      <c r="E54" s="335"/>
      <c r="F54" s="335"/>
      <c r="G54" s="335"/>
      <c r="H54" s="335"/>
      <c r="I54" s="335"/>
      <c r="J54" s="335"/>
      <c r="K54" s="336"/>
    </row>
    <row r="55" spans="1:11" s="62" customFormat="1" ht="8.9" customHeight="1" x14ac:dyDescent="0.25">
      <c r="A55" s="59" t="s">
        <v>96</v>
      </c>
      <c r="B55" s="60"/>
      <c r="C55" s="60"/>
      <c r="D55" s="60"/>
      <c r="E55" s="60"/>
      <c r="F55" s="60"/>
      <c r="G55" s="60"/>
      <c r="H55" s="60"/>
      <c r="I55" s="60"/>
      <c r="J55" s="60"/>
      <c r="K55" s="61"/>
    </row>
    <row r="56" spans="1:11" s="64" customFormat="1" ht="20.5" customHeight="1" x14ac:dyDescent="0.25">
      <c r="A56" s="71"/>
      <c r="B56" s="335" t="s">
        <v>97</v>
      </c>
      <c r="C56" s="335"/>
      <c r="D56" s="335"/>
      <c r="E56" s="335"/>
      <c r="F56" s="335"/>
      <c r="G56" s="335"/>
      <c r="H56" s="335"/>
      <c r="I56" s="335"/>
      <c r="J56" s="335"/>
      <c r="K56" s="336"/>
    </row>
    <row r="57" spans="1:11" s="74" customFormat="1" ht="11.15" customHeight="1" x14ac:dyDescent="0.3">
      <c r="A57" s="59" t="s">
        <v>98</v>
      </c>
      <c r="B57" s="60"/>
      <c r="C57" s="60"/>
      <c r="D57" s="60"/>
      <c r="E57" s="60"/>
      <c r="F57" s="60"/>
      <c r="G57" s="60"/>
      <c r="H57" s="60"/>
      <c r="I57" s="60"/>
      <c r="J57" s="60"/>
      <c r="K57" s="61"/>
    </row>
    <row r="58" spans="1:11" s="52" customFormat="1" ht="19" customHeight="1" x14ac:dyDescent="0.3">
      <c r="A58" s="71"/>
      <c r="B58" s="335" t="s">
        <v>99</v>
      </c>
      <c r="C58" s="335"/>
      <c r="D58" s="335"/>
      <c r="E58" s="335"/>
      <c r="F58" s="335"/>
      <c r="G58" s="335"/>
      <c r="H58" s="335"/>
      <c r="I58" s="335"/>
      <c r="J58" s="335"/>
      <c r="K58" s="336"/>
    </row>
    <row r="59" spans="1:11" s="52" customFormat="1" ht="19" customHeight="1" x14ac:dyDescent="0.3">
      <c r="A59" s="71"/>
      <c r="B59" s="335" t="s">
        <v>100</v>
      </c>
      <c r="C59" s="335"/>
      <c r="D59" s="335"/>
      <c r="E59" s="335"/>
      <c r="F59" s="335"/>
      <c r="G59" s="335"/>
      <c r="H59" s="335"/>
      <c r="I59" s="335"/>
      <c r="J59" s="335"/>
      <c r="K59" s="336"/>
    </row>
    <row r="60" spans="1:11" s="74" customFormat="1" ht="11.15" customHeight="1" x14ac:dyDescent="0.3">
      <c r="A60" s="59" t="s">
        <v>101</v>
      </c>
      <c r="B60" s="60"/>
      <c r="C60" s="60"/>
      <c r="D60" s="60"/>
      <c r="E60" s="60"/>
      <c r="F60" s="60"/>
      <c r="G60" s="60"/>
      <c r="H60" s="60"/>
      <c r="I60" s="60"/>
      <c r="J60" s="60"/>
      <c r="K60" s="61"/>
    </row>
    <row r="61" spans="1:11" s="52" customFormat="1" ht="10" customHeight="1" x14ac:dyDescent="0.3">
      <c r="A61" s="68" t="s">
        <v>38</v>
      </c>
      <c r="B61" s="339" t="s">
        <v>102</v>
      </c>
      <c r="C61" s="339"/>
      <c r="D61" s="339"/>
      <c r="E61" s="339"/>
      <c r="F61" s="339"/>
      <c r="G61" s="339"/>
      <c r="H61" s="339"/>
      <c r="I61" s="339"/>
      <c r="J61" s="339"/>
      <c r="K61" s="340"/>
    </row>
    <row r="62" spans="1:11" s="52" customFormat="1" ht="18.649999999999999" customHeight="1" x14ac:dyDescent="0.3">
      <c r="A62" s="68" t="s">
        <v>40</v>
      </c>
      <c r="B62" s="335" t="s">
        <v>103</v>
      </c>
      <c r="C62" s="335"/>
      <c r="D62" s="335"/>
      <c r="E62" s="335"/>
      <c r="F62" s="335"/>
      <c r="G62" s="335"/>
      <c r="H62" s="335"/>
      <c r="I62" s="335"/>
      <c r="J62" s="335"/>
      <c r="K62" s="336"/>
    </row>
    <row r="63" spans="1:11" s="74" customFormat="1" ht="8.9" customHeight="1" x14ac:dyDescent="0.3">
      <c r="A63" s="59" t="s">
        <v>104</v>
      </c>
      <c r="B63" s="60"/>
      <c r="C63" s="60"/>
      <c r="D63" s="60"/>
      <c r="E63" s="60"/>
      <c r="F63" s="60"/>
      <c r="G63" s="60"/>
      <c r="H63" s="60"/>
      <c r="I63" s="60"/>
      <c r="J63" s="60"/>
      <c r="K63" s="61"/>
    </row>
    <row r="64" spans="1:11" s="64" customFormat="1" ht="9.65" customHeight="1" x14ac:dyDescent="0.25">
      <c r="A64" s="71"/>
      <c r="B64" s="337" t="s">
        <v>105</v>
      </c>
      <c r="C64" s="337"/>
      <c r="D64" s="337"/>
      <c r="E64" s="337"/>
      <c r="F64" s="337"/>
      <c r="G64" s="337"/>
      <c r="H64" s="337"/>
      <c r="I64" s="337"/>
      <c r="J64" s="337"/>
      <c r="K64" s="338"/>
    </row>
    <row r="65" spans="1:11" s="74" customFormat="1" ht="10" customHeight="1" x14ac:dyDescent="0.3">
      <c r="A65" s="59" t="s">
        <v>106</v>
      </c>
      <c r="B65" s="60"/>
      <c r="C65" s="60"/>
      <c r="D65" s="60"/>
      <c r="E65" s="60"/>
      <c r="F65" s="60"/>
      <c r="G65" s="60"/>
      <c r="H65" s="60"/>
      <c r="I65" s="60"/>
      <c r="J65" s="60"/>
      <c r="K65" s="61"/>
    </row>
    <row r="66" spans="1:11" s="64" customFormat="1" ht="18" customHeight="1" x14ac:dyDescent="0.25">
      <c r="A66" s="71"/>
      <c r="B66" s="335" t="s">
        <v>107</v>
      </c>
      <c r="C66" s="335"/>
      <c r="D66" s="335"/>
      <c r="E66" s="335"/>
      <c r="F66" s="335"/>
      <c r="G66" s="335"/>
      <c r="H66" s="335"/>
      <c r="I66" s="335"/>
      <c r="J66" s="335"/>
      <c r="K66" s="336"/>
    </row>
    <row r="67" spans="1:11" s="74" customFormat="1" ht="8.9" customHeight="1" x14ac:dyDescent="0.3">
      <c r="A67" s="59" t="s">
        <v>108</v>
      </c>
      <c r="B67" s="60"/>
      <c r="C67" s="60"/>
      <c r="D67" s="60"/>
      <c r="E67" s="60"/>
      <c r="F67" s="60"/>
      <c r="G67" s="60"/>
      <c r="H67" s="60"/>
      <c r="I67" s="60"/>
      <c r="J67" s="60"/>
      <c r="K67" s="61"/>
    </row>
    <row r="68" spans="1:11" s="52" customFormat="1" ht="9.65" customHeight="1" x14ac:dyDescent="0.3">
      <c r="A68" s="71"/>
      <c r="B68" s="66" t="s">
        <v>109</v>
      </c>
      <c r="C68" s="66"/>
      <c r="D68" s="66"/>
      <c r="E68" s="66"/>
      <c r="F68" s="66"/>
      <c r="G68" s="66"/>
      <c r="H68" s="66"/>
      <c r="I68" s="66"/>
      <c r="J68" s="66"/>
      <c r="K68" s="67"/>
    </row>
    <row r="69" spans="1:11" s="74" customFormat="1" ht="10" customHeight="1" x14ac:dyDescent="0.3">
      <c r="A69" s="59" t="s">
        <v>110</v>
      </c>
      <c r="B69" s="60"/>
      <c r="C69" s="60"/>
      <c r="D69" s="60"/>
      <c r="E69" s="60"/>
      <c r="F69" s="60"/>
      <c r="G69" s="60"/>
      <c r="H69" s="60"/>
      <c r="I69" s="60"/>
      <c r="J69" s="60"/>
      <c r="K69" s="61"/>
    </row>
    <row r="70" spans="1:11" s="52" customFormat="1" ht="18" customHeight="1" x14ac:dyDescent="0.3">
      <c r="A70" s="71"/>
      <c r="B70" s="335" t="s">
        <v>111</v>
      </c>
      <c r="C70" s="335"/>
      <c r="D70" s="335"/>
      <c r="E70" s="335"/>
      <c r="F70" s="335"/>
      <c r="G70" s="335"/>
      <c r="H70" s="335"/>
      <c r="I70" s="335"/>
      <c r="J70" s="335"/>
      <c r="K70" s="336"/>
    </row>
    <row r="71" spans="1:11" s="74" customFormat="1" ht="10.5" customHeight="1" x14ac:dyDescent="0.3">
      <c r="A71" s="59" t="s">
        <v>112</v>
      </c>
      <c r="B71" s="60"/>
      <c r="C71" s="60"/>
      <c r="D71" s="60"/>
      <c r="E71" s="60"/>
      <c r="F71" s="60"/>
      <c r="G71" s="60"/>
      <c r="H71" s="60"/>
      <c r="I71" s="60"/>
      <c r="J71" s="60"/>
      <c r="K71" s="61"/>
    </row>
    <row r="72" spans="1:11" s="52" customFormat="1" ht="10" customHeight="1" x14ac:dyDescent="0.3">
      <c r="A72" s="68" t="s">
        <v>38</v>
      </c>
      <c r="B72" s="339" t="s">
        <v>113</v>
      </c>
      <c r="C72" s="339"/>
      <c r="D72" s="339"/>
      <c r="E72" s="339"/>
      <c r="F72" s="339"/>
      <c r="G72" s="339"/>
      <c r="H72" s="339"/>
      <c r="I72" s="339"/>
      <c r="J72" s="339"/>
      <c r="K72" s="340"/>
    </row>
    <row r="73" spans="1:11" s="52" customFormat="1" ht="19" customHeight="1" x14ac:dyDescent="0.3">
      <c r="A73" s="68" t="s">
        <v>40</v>
      </c>
      <c r="B73" s="337" t="s">
        <v>114</v>
      </c>
      <c r="C73" s="337"/>
      <c r="D73" s="337"/>
      <c r="E73" s="337"/>
      <c r="F73" s="337"/>
      <c r="G73" s="337"/>
      <c r="H73" s="337"/>
      <c r="I73" s="337"/>
      <c r="J73" s="337"/>
      <c r="K73" s="338"/>
    </row>
    <row r="74" spans="1:11" s="52" customFormat="1" ht="9.65" customHeight="1" x14ac:dyDescent="0.3">
      <c r="A74" s="68" t="s">
        <v>42</v>
      </c>
      <c r="B74" s="75" t="s">
        <v>115</v>
      </c>
      <c r="C74" s="72"/>
      <c r="D74" s="72"/>
      <c r="E74" s="72"/>
      <c r="F74" s="72"/>
      <c r="G74" s="72"/>
      <c r="H74" s="72"/>
      <c r="I74" s="72"/>
      <c r="J74" s="72"/>
      <c r="K74" s="73"/>
    </row>
    <row r="75" spans="1:11" s="52" customFormat="1" ht="14.5" customHeight="1" x14ac:dyDescent="0.3">
      <c r="A75" s="68" t="s">
        <v>62</v>
      </c>
      <c r="B75" s="75" t="s">
        <v>116</v>
      </c>
      <c r="C75" s="72"/>
      <c r="D75" s="72"/>
      <c r="E75" s="72"/>
      <c r="F75" s="72"/>
      <c r="G75" s="72"/>
      <c r="H75" s="72"/>
      <c r="K75" s="76"/>
    </row>
    <row r="76" spans="1:11" s="52" customFormat="1" ht="12.65" customHeight="1" x14ac:dyDescent="0.3">
      <c r="A76" s="68"/>
      <c r="B76" s="75"/>
      <c r="C76" s="72"/>
      <c r="D76" s="72"/>
      <c r="E76" s="72"/>
      <c r="F76" s="72"/>
      <c r="G76" s="72"/>
      <c r="H76" s="72"/>
      <c r="K76" s="76"/>
    </row>
    <row r="77" spans="1:11" ht="21" customHeight="1" x14ac:dyDescent="0.35"/>
    <row r="78" spans="1:11" s="52" customFormat="1" ht="18" customHeight="1" x14ac:dyDescent="0.3">
      <c r="A78" s="68"/>
      <c r="B78" s="77"/>
      <c r="C78" s="72"/>
      <c r="D78" s="72"/>
      <c r="E78" s="72"/>
      <c r="F78" s="79"/>
      <c r="G78" s="78"/>
      <c r="H78" s="72"/>
      <c r="I78" s="72"/>
      <c r="J78" s="72"/>
      <c r="K78" s="73"/>
    </row>
    <row r="79" spans="1:11" s="52" customFormat="1" ht="18" customHeight="1" x14ac:dyDescent="0.3">
      <c r="A79" s="80"/>
      <c r="B79" s="334" t="s">
        <v>118</v>
      </c>
      <c r="C79" s="334"/>
      <c r="D79" s="81" t="s">
        <v>291</v>
      </c>
      <c r="E79" s="82"/>
      <c r="F79" s="82"/>
      <c r="G79" s="82"/>
      <c r="H79" s="82"/>
      <c r="I79" s="82"/>
      <c r="J79" s="83" t="str">
        <f>'Customer Information'!K46</f>
        <v>Effective:</v>
      </c>
      <c r="K79" s="82" t="str">
        <f>'Development Tab'!C5</f>
        <v>12.22.25</v>
      </c>
    </row>
  </sheetData>
  <sheetProtection algorithmName="SHA-512" hashValue="FQ/9rJQkrk3wfSg6Z9USUhNtOx39UF+OLVNXIdTmcNl0swCBAZTIZhblNI4R9omKfZPU//G//nPb3jWuUbmMnQ==" saltValue="HMIxAXoh9k8cVLzN26Fe4w==" spinCount="100000" sheet="1" objects="1" scenarios="1"/>
  <mergeCells count="61">
    <mergeCell ref="BT2:CC2"/>
    <mergeCell ref="IH2:IQ2"/>
    <mergeCell ref="IR2:IV2"/>
    <mergeCell ref="EL2:EU2"/>
    <mergeCell ref="EV2:FE2"/>
    <mergeCell ref="FF2:FO2"/>
    <mergeCell ref="FP2:FY2"/>
    <mergeCell ref="FZ2:GI2"/>
    <mergeCell ref="GJ2:GS2"/>
    <mergeCell ref="B15:K15"/>
    <mergeCell ref="GT2:HC2"/>
    <mergeCell ref="HD2:HM2"/>
    <mergeCell ref="HN2:HW2"/>
    <mergeCell ref="HX2:IG2"/>
    <mergeCell ref="CD2:CM2"/>
    <mergeCell ref="CN2:CW2"/>
    <mergeCell ref="CX2:DG2"/>
    <mergeCell ref="DH2:DQ2"/>
    <mergeCell ref="DR2:EA2"/>
    <mergeCell ref="EB2:EK2"/>
    <mergeCell ref="V2:AE2"/>
    <mergeCell ref="AF2:AO2"/>
    <mergeCell ref="AP2:AY2"/>
    <mergeCell ref="AZ2:BI2"/>
    <mergeCell ref="BJ2:BS2"/>
    <mergeCell ref="B5:K5"/>
    <mergeCell ref="B6:K6"/>
    <mergeCell ref="B9:K9"/>
    <mergeCell ref="B10:K10"/>
    <mergeCell ref="B12:K12"/>
    <mergeCell ref="B36:K36"/>
    <mergeCell ref="B17:K17"/>
    <mergeCell ref="B18:K18"/>
    <mergeCell ref="B20:K20"/>
    <mergeCell ref="B23:K23"/>
    <mergeCell ref="B24:K24"/>
    <mergeCell ref="B25:K25"/>
    <mergeCell ref="B27:K27"/>
    <mergeCell ref="B28:K28"/>
    <mergeCell ref="B30:K30"/>
    <mergeCell ref="B31:K31"/>
    <mergeCell ref="B34:K34"/>
    <mergeCell ref="B61:K61"/>
    <mergeCell ref="B38:K38"/>
    <mergeCell ref="B40:K40"/>
    <mergeCell ref="B42:K42"/>
    <mergeCell ref="B46:K46"/>
    <mergeCell ref="B48:K48"/>
    <mergeCell ref="B49:K49"/>
    <mergeCell ref="B50:K50"/>
    <mergeCell ref="B54:K54"/>
    <mergeCell ref="B56:K56"/>
    <mergeCell ref="B58:K58"/>
    <mergeCell ref="B59:K59"/>
    <mergeCell ref="B79:C79"/>
    <mergeCell ref="B62:K62"/>
    <mergeCell ref="B64:K64"/>
    <mergeCell ref="B66:K66"/>
    <mergeCell ref="B70:K70"/>
    <mergeCell ref="B72:K72"/>
    <mergeCell ref="B73:K73"/>
  </mergeCells>
  <conditionalFormatting sqref="A1:L1">
    <cfRule type="cellIs" dxfId="3" priority="1" stopIfTrue="1" operator="equal">
      <formula>"Missing Info"</formula>
    </cfRule>
  </conditionalFormatting>
  <pageMargins left="5.9375000000000001E-3" right="0.7" top="1.7812499999999998E-2" bottom="0.75" header="0.3" footer="0.3"/>
  <pageSetup scale="57"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96999-C170-4264-8D96-409FFB1EB1DC}">
  <sheetPr codeName="Sheet3">
    <tabColor rgb="FF00B050"/>
  </sheetPr>
  <dimension ref="A1:L54"/>
  <sheetViews>
    <sheetView showGridLines="0" zoomScaleNormal="100" workbookViewId="0"/>
  </sheetViews>
  <sheetFormatPr defaultColWidth="0" defaultRowHeight="15" customHeight="1" zeroHeight="1" x14ac:dyDescent="0.35"/>
  <cols>
    <col min="1" max="1" width="3.81640625" style="139" customWidth="1"/>
    <col min="2" max="2" width="13.81640625" style="121" customWidth="1"/>
    <col min="3" max="3" width="19.81640625" style="121" customWidth="1"/>
    <col min="4" max="10" width="13.81640625" style="121" customWidth="1"/>
    <col min="11" max="11" width="15.453125" style="121" customWidth="1"/>
    <col min="12" max="12" width="16.453125" style="121" customWidth="1"/>
    <col min="13" max="16384" width="8.81640625" hidden="1"/>
  </cols>
  <sheetData>
    <row r="1" spans="1:12" ht="56.5" customHeight="1" x14ac:dyDescent="0.35">
      <c r="A1" s="1" t="str">
        <f>'Development Tab'!B1</f>
        <v>2026 Commercial Efficiency Program</v>
      </c>
      <c r="B1" s="1"/>
      <c r="C1" s="1"/>
      <c r="D1" s="1"/>
      <c r="E1" s="1"/>
      <c r="F1" s="1"/>
      <c r="G1" s="1"/>
      <c r="H1" s="1"/>
      <c r="I1" s="1"/>
      <c r="J1" s="6"/>
      <c r="K1" s="6"/>
      <c r="L1" s="84"/>
    </row>
    <row r="2" spans="1:12" ht="56.5" customHeight="1" thickBot="1" x14ac:dyDescent="0.4">
      <c r="A2" s="53" t="str">
        <f>"     "&amp;"Guidelines"</f>
        <v xml:space="preserve">     Guidelines</v>
      </c>
      <c r="B2" s="1"/>
      <c r="C2" s="1"/>
      <c r="D2" s="1"/>
      <c r="E2" s="1"/>
      <c r="F2" s="1"/>
      <c r="G2" s="1"/>
      <c r="H2" s="1"/>
      <c r="I2" s="1"/>
      <c r="J2" s="6"/>
      <c r="K2" s="6"/>
      <c r="L2" s="84"/>
    </row>
    <row r="3" spans="1:12" s="58" customFormat="1" ht="16.5" customHeight="1" thickTop="1" x14ac:dyDescent="0.3"/>
    <row r="4" spans="1:12" ht="18.5" thickBot="1" x14ac:dyDescent="0.4">
      <c r="A4" s="348" t="s">
        <v>119</v>
      </c>
      <c r="B4" s="349"/>
      <c r="C4" s="349"/>
      <c r="D4" s="349"/>
      <c r="E4" s="349"/>
      <c r="F4" s="349"/>
      <c r="G4" s="349"/>
      <c r="H4" s="349"/>
      <c r="I4" s="349"/>
      <c r="J4" s="349"/>
      <c r="K4" s="349"/>
      <c r="L4" s="350"/>
    </row>
    <row r="5" spans="1:12" ht="15.65" customHeight="1" x14ac:dyDescent="0.35">
      <c r="A5" s="85" t="s">
        <v>120</v>
      </c>
      <c r="B5" s="344" t="s">
        <v>292</v>
      </c>
      <c r="C5" s="344"/>
      <c r="D5" s="344"/>
      <c r="E5" s="344"/>
      <c r="F5" s="344"/>
      <c r="G5" s="344"/>
      <c r="H5" s="344"/>
      <c r="I5" s="344"/>
      <c r="J5" s="344"/>
      <c r="K5" s="344"/>
      <c r="L5" s="345"/>
    </row>
    <row r="6" spans="1:12" ht="16" customHeight="1" x14ac:dyDescent="0.35">
      <c r="A6" s="85"/>
      <c r="B6" s="86" t="s">
        <v>121</v>
      </c>
      <c r="C6" s="87"/>
      <c r="D6" s="87"/>
      <c r="E6" s="87"/>
      <c r="F6" s="87"/>
      <c r="G6" s="87"/>
      <c r="H6" s="87"/>
      <c r="I6" s="87"/>
      <c r="J6" s="87"/>
      <c r="K6" s="87"/>
      <c r="L6" s="88"/>
    </row>
    <row r="7" spans="1:12" ht="14.5" x14ac:dyDescent="0.35">
      <c r="A7" s="85" t="s">
        <v>120</v>
      </c>
      <c r="B7" s="344" t="s">
        <v>122</v>
      </c>
      <c r="C7" s="344"/>
      <c r="D7" s="344"/>
      <c r="E7" s="344"/>
      <c r="F7" s="344"/>
      <c r="G7" s="344"/>
      <c r="H7" s="344"/>
      <c r="I7" s="344"/>
      <c r="J7" s="344"/>
      <c r="K7" s="344"/>
      <c r="L7" s="345"/>
    </row>
    <row r="8" spans="1:12" ht="14.5" x14ac:dyDescent="0.35">
      <c r="A8" s="89" t="s">
        <v>120</v>
      </c>
      <c r="B8" s="346" t="s">
        <v>123</v>
      </c>
      <c r="C8" s="346"/>
      <c r="D8" s="346"/>
      <c r="E8" s="346"/>
      <c r="F8" s="346"/>
      <c r="G8" s="346"/>
      <c r="H8" s="346"/>
      <c r="I8" s="346"/>
      <c r="J8" s="346"/>
      <c r="K8" s="346"/>
      <c r="L8" s="347"/>
    </row>
    <row r="9" spans="1:12" ht="14.5" x14ac:dyDescent="0.35">
      <c r="A9" s="89" t="s">
        <v>120</v>
      </c>
      <c r="B9" s="346" t="s">
        <v>124</v>
      </c>
      <c r="C9" s="346"/>
      <c r="D9" s="346"/>
      <c r="E9" s="346"/>
      <c r="F9" s="346"/>
      <c r="G9" s="346"/>
      <c r="H9" s="346"/>
      <c r="I9" s="346"/>
      <c r="J9" s="346"/>
      <c r="K9" s="346"/>
      <c r="L9" s="347"/>
    </row>
    <row r="10" spans="1:12" ht="14.5" customHeight="1" x14ac:dyDescent="0.35">
      <c r="A10" s="89" t="s">
        <v>125</v>
      </c>
      <c r="B10" s="92" t="s">
        <v>126</v>
      </c>
      <c r="C10" s="90"/>
      <c r="D10" s="90"/>
      <c r="E10" s="90"/>
      <c r="F10" s="90"/>
      <c r="G10" s="90"/>
      <c r="H10" s="90"/>
      <c r="I10" s="90"/>
      <c r="J10" s="90"/>
      <c r="K10" s="90"/>
      <c r="L10" s="91"/>
    </row>
    <row r="11" spans="1:12" ht="14.5" x14ac:dyDescent="0.35">
      <c r="A11" s="85" t="s">
        <v>120</v>
      </c>
      <c r="B11" s="344" t="s">
        <v>127</v>
      </c>
      <c r="C11" s="344"/>
      <c r="D11" s="344"/>
      <c r="E11" s="344"/>
      <c r="F11" s="344"/>
      <c r="G11" s="344"/>
      <c r="H11" s="344"/>
      <c r="I11" s="344"/>
      <c r="J11" s="344"/>
      <c r="K11" s="344"/>
      <c r="L11" s="345"/>
    </row>
    <row r="12" spans="1:12" ht="14.5" x14ac:dyDescent="0.35">
      <c r="A12" s="85" t="s">
        <v>120</v>
      </c>
      <c r="B12" s="342" t="s">
        <v>128</v>
      </c>
      <c r="C12" s="342"/>
      <c r="D12" s="342"/>
      <c r="E12" s="342"/>
      <c r="F12" s="342"/>
      <c r="G12" s="342"/>
      <c r="H12" s="342"/>
      <c r="I12" s="342"/>
      <c r="J12" s="342"/>
      <c r="K12" s="342"/>
      <c r="L12" s="343"/>
    </row>
    <row r="13" spans="1:12" ht="30" customHeight="1" x14ac:dyDescent="0.35">
      <c r="A13" s="85" t="s">
        <v>120</v>
      </c>
      <c r="B13" s="342" t="s">
        <v>129</v>
      </c>
      <c r="C13" s="342"/>
      <c r="D13" s="342"/>
      <c r="E13" s="342"/>
      <c r="F13" s="342"/>
      <c r="G13" s="342"/>
      <c r="H13" s="342"/>
      <c r="I13" s="342"/>
      <c r="J13" s="342"/>
      <c r="K13" s="342"/>
      <c r="L13" s="343"/>
    </row>
    <row r="14" spans="1:12" ht="15.65" customHeight="1" x14ac:dyDescent="0.35">
      <c r="A14" s="89" t="s">
        <v>120</v>
      </c>
      <c r="B14" s="346" t="s">
        <v>130</v>
      </c>
      <c r="C14" s="346"/>
      <c r="D14" s="346"/>
      <c r="E14" s="346"/>
      <c r="F14" s="346"/>
      <c r="G14" s="346"/>
      <c r="H14" s="346"/>
      <c r="I14" s="346"/>
      <c r="J14" s="346"/>
      <c r="K14" s="346"/>
      <c r="L14" s="347"/>
    </row>
    <row r="15" spans="1:12" ht="15" customHeight="1" x14ac:dyDescent="0.35">
      <c r="A15" s="89" t="s">
        <v>120</v>
      </c>
      <c r="B15" s="90" t="s">
        <v>131</v>
      </c>
      <c r="C15" s="90"/>
      <c r="D15" s="90"/>
      <c r="E15" s="90"/>
      <c r="F15" s="90"/>
      <c r="G15" s="90"/>
      <c r="H15" s="90"/>
      <c r="I15" s="90"/>
      <c r="J15" s="90"/>
      <c r="K15" s="90"/>
      <c r="L15" s="91"/>
    </row>
    <row r="16" spans="1:12" ht="14.5" x14ac:dyDescent="0.35">
      <c r="A16" s="89"/>
      <c r="B16" s="86" t="s">
        <v>121</v>
      </c>
      <c r="C16" s="90"/>
      <c r="D16" s="90"/>
      <c r="E16" s="90"/>
      <c r="F16" s="90"/>
      <c r="G16" s="90"/>
      <c r="H16" s="90"/>
      <c r="I16" s="90"/>
      <c r="J16" s="90"/>
      <c r="K16" s="90"/>
      <c r="L16" s="91"/>
    </row>
    <row r="17" spans="1:12" ht="14.5" x14ac:dyDescent="0.35">
      <c r="A17" s="93" t="s">
        <v>120</v>
      </c>
      <c r="B17" s="342" t="s">
        <v>132</v>
      </c>
      <c r="C17" s="346"/>
      <c r="D17" s="346"/>
      <c r="E17" s="346"/>
      <c r="F17" s="346"/>
      <c r="G17" s="346"/>
      <c r="H17" s="346"/>
      <c r="I17" s="346"/>
      <c r="J17" s="346"/>
      <c r="K17" s="346"/>
      <c r="L17" s="347"/>
    </row>
    <row r="18" spans="1:12" ht="16" customHeight="1" x14ac:dyDescent="0.35">
      <c r="A18" s="85" t="s">
        <v>120</v>
      </c>
      <c r="B18" s="344" t="s">
        <v>133</v>
      </c>
      <c r="C18" s="344"/>
      <c r="D18" s="344"/>
      <c r="E18" s="344"/>
      <c r="F18" s="344"/>
      <c r="G18" s="344"/>
      <c r="H18" s="344"/>
      <c r="I18" s="344"/>
      <c r="J18" s="344"/>
      <c r="K18" s="344"/>
      <c r="L18" s="345"/>
    </row>
    <row r="19" spans="1:12" ht="14.5" x14ac:dyDescent="0.35">
      <c r="A19" s="85" t="s">
        <v>120</v>
      </c>
      <c r="B19" s="344" t="s">
        <v>327</v>
      </c>
      <c r="C19" s="344"/>
      <c r="D19" s="344"/>
      <c r="E19" s="344"/>
      <c r="F19" s="344"/>
      <c r="G19" s="344"/>
      <c r="H19" s="344"/>
      <c r="I19" s="344"/>
      <c r="J19" s="344"/>
      <c r="K19" s="344"/>
      <c r="L19" s="88"/>
    </row>
    <row r="20" spans="1:12" ht="14.5" x14ac:dyDescent="0.35">
      <c r="A20" s="85" t="s">
        <v>120</v>
      </c>
      <c r="B20" s="87" t="s">
        <v>326</v>
      </c>
      <c r="C20" s="87"/>
      <c r="D20" s="87"/>
      <c r="E20" s="87"/>
      <c r="F20" s="87"/>
      <c r="G20" s="87"/>
      <c r="H20" s="87"/>
      <c r="I20" s="87"/>
      <c r="J20" s="87"/>
      <c r="K20" s="87"/>
      <c r="L20" s="88"/>
    </row>
    <row r="21" spans="1:12" ht="14.5" x14ac:dyDescent="0.35">
      <c r="A21" s="85" t="s">
        <v>120</v>
      </c>
      <c r="B21" s="87" t="s">
        <v>328</v>
      </c>
      <c r="C21" s="87"/>
      <c r="D21" s="87"/>
      <c r="E21" s="87"/>
      <c r="F21" s="87"/>
      <c r="G21" s="87"/>
      <c r="H21" s="87"/>
      <c r="I21" s="87"/>
      <c r="J21" s="87"/>
      <c r="K21" s="87"/>
      <c r="L21" s="88"/>
    </row>
    <row r="22" spans="1:12" s="98" customFormat="1" ht="14.5" x14ac:dyDescent="0.35">
      <c r="A22" s="94"/>
      <c r="B22" s="95" t="s">
        <v>293</v>
      </c>
      <c r="C22" s="96"/>
      <c r="D22" s="96"/>
      <c r="E22" s="96"/>
      <c r="F22" s="96"/>
      <c r="G22" s="96"/>
      <c r="H22" s="96"/>
      <c r="I22" s="96"/>
      <c r="J22" s="96"/>
      <c r="K22" s="96"/>
      <c r="L22" s="97"/>
    </row>
    <row r="23" spans="1:12" ht="22" customHeight="1" x14ac:dyDescent="0.35">
      <c r="A23" s="85" t="s">
        <v>120</v>
      </c>
      <c r="B23" s="90" t="s">
        <v>134</v>
      </c>
      <c r="C23" s="99"/>
      <c r="D23" s="99"/>
      <c r="E23" s="99"/>
      <c r="F23" s="99"/>
      <c r="G23" s="99"/>
      <c r="H23" s="99"/>
      <c r="I23" s="99"/>
      <c r="J23" s="99"/>
      <c r="K23" s="99"/>
      <c r="L23" s="100"/>
    </row>
    <row r="24" spans="1:12" ht="33.65" customHeight="1" x14ac:dyDescent="0.35">
      <c r="A24" s="85" t="s">
        <v>120</v>
      </c>
      <c r="B24" s="342" t="s">
        <v>135</v>
      </c>
      <c r="C24" s="342"/>
      <c r="D24" s="342"/>
      <c r="E24" s="342"/>
      <c r="F24" s="342"/>
      <c r="G24" s="342"/>
      <c r="H24" s="342"/>
      <c r="I24" s="342"/>
      <c r="J24" s="99"/>
      <c r="K24" s="99"/>
      <c r="L24" s="100"/>
    </row>
    <row r="25" spans="1:12" ht="21.65" customHeight="1" thickBot="1" x14ac:dyDescent="0.4">
      <c r="A25" s="348" t="s">
        <v>136</v>
      </c>
      <c r="B25" s="349"/>
      <c r="C25" s="349"/>
      <c r="D25" s="349"/>
      <c r="E25" s="349"/>
      <c r="F25" s="349"/>
      <c r="G25" s="349"/>
      <c r="H25" s="349"/>
      <c r="I25" s="349"/>
      <c r="J25" s="349"/>
      <c r="K25" s="349"/>
      <c r="L25" s="350"/>
    </row>
    <row r="26" spans="1:12" ht="14.5" x14ac:dyDescent="0.35">
      <c r="A26" s="101" t="s">
        <v>120</v>
      </c>
      <c r="B26" s="102" t="s">
        <v>137</v>
      </c>
      <c r="C26" s="103"/>
      <c r="D26" s="103"/>
      <c r="E26" s="103"/>
      <c r="F26" s="103"/>
      <c r="G26" s="103"/>
      <c r="H26" s="103"/>
      <c r="I26" s="103"/>
      <c r="J26" s="103"/>
      <c r="K26" s="103"/>
      <c r="L26" s="104"/>
    </row>
    <row r="27" spans="1:12" ht="14.5" x14ac:dyDescent="0.35">
      <c r="A27" s="101" t="s">
        <v>120</v>
      </c>
      <c r="B27" s="351" t="s">
        <v>138</v>
      </c>
      <c r="C27" s="351"/>
      <c r="D27" s="351"/>
      <c r="E27" s="351"/>
      <c r="F27" s="351"/>
      <c r="G27" s="351"/>
      <c r="H27" s="351"/>
      <c r="I27" s="351"/>
      <c r="J27" s="351"/>
      <c r="K27" s="351"/>
      <c r="L27" s="352"/>
    </row>
    <row r="28" spans="1:12" ht="14.5" x14ac:dyDescent="0.35">
      <c r="A28" s="101" t="s">
        <v>120</v>
      </c>
      <c r="B28" s="344" t="s">
        <v>139</v>
      </c>
      <c r="C28" s="344"/>
      <c r="D28" s="344"/>
      <c r="E28" s="344"/>
      <c r="F28" s="344"/>
      <c r="G28" s="344"/>
      <c r="H28" s="344"/>
      <c r="I28" s="344"/>
      <c r="J28" s="344"/>
      <c r="K28" s="344"/>
      <c r="L28" s="345"/>
    </row>
    <row r="29" spans="1:12" ht="14.5" x14ac:dyDescent="0.35">
      <c r="A29" s="101"/>
      <c r="B29" s="87" t="s">
        <v>140</v>
      </c>
      <c r="C29" s="87"/>
      <c r="D29" s="87"/>
      <c r="E29" s="87"/>
      <c r="F29" s="87"/>
      <c r="G29" s="87"/>
      <c r="H29" s="87"/>
      <c r="I29" s="87"/>
      <c r="J29" s="87"/>
      <c r="K29" s="87"/>
      <c r="L29" s="88"/>
    </row>
    <row r="30" spans="1:12" ht="14.5" x14ac:dyDescent="0.35">
      <c r="A30" s="101"/>
      <c r="B30" s="87"/>
      <c r="C30" s="87" t="s">
        <v>141</v>
      </c>
      <c r="D30" s="87"/>
      <c r="E30" s="87"/>
      <c r="F30" s="87"/>
      <c r="G30" s="87"/>
      <c r="H30" s="87"/>
      <c r="I30" s="87"/>
      <c r="J30" s="87"/>
      <c r="K30" s="87"/>
      <c r="L30" s="88"/>
    </row>
    <row r="31" spans="1:12" ht="14.5" x14ac:dyDescent="0.35">
      <c r="A31" s="101"/>
      <c r="B31" s="105"/>
      <c r="C31" s="14"/>
      <c r="D31" s="106" t="s">
        <v>142</v>
      </c>
      <c r="E31" s="107"/>
      <c r="F31" s="107"/>
      <c r="G31" s="107"/>
      <c r="H31" s="107"/>
      <c r="I31" s="107"/>
      <c r="J31" s="107"/>
      <c r="K31" s="107"/>
      <c r="L31" s="108"/>
    </row>
    <row r="32" spans="1:12" ht="14.5" x14ac:dyDescent="0.35">
      <c r="A32" s="101"/>
      <c r="B32" s="105"/>
      <c r="C32" s="109"/>
      <c r="D32" s="110" t="s">
        <v>143</v>
      </c>
      <c r="E32" s="110"/>
      <c r="F32" s="110"/>
      <c r="G32" s="110"/>
      <c r="H32" s="110"/>
      <c r="I32" s="110"/>
      <c r="J32" s="110"/>
      <c r="K32" s="110"/>
      <c r="L32" s="111"/>
    </row>
    <row r="33" spans="1:12" ht="15.5" x14ac:dyDescent="0.35">
      <c r="A33" s="112"/>
      <c r="B33" s="102"/>
      <c r="C33" s="39"/>
      <c r="D33" s="113" t="s">
        <v>144</v>
      </c>
      <c r="E33" s="114"/>
      <c r="F33" s="114"/>
      <c r="G33" s="114"/>
      <c r="H33" s="114"/>
      <c r="I33" s="115"/>
      <c r="J33" s="115"/>
      <c r="K33" s="115"/>
      <c r="L33" s="116"/>
    </row>
    <row r="34" spans="1:12" s="14" customFormat="1" ht="15.5" x14ac:dyDescent="0.3">
      <c r="A34" s="117"/>
      <c r="B34" s="118" t="s">
        <v>145</v>
      </c>
      <c r="D34" s="113"/>
      <c r="E34" s="115"/>
      <c r="F34" s="115"/>
      <c r="G34" s="115"/>
      <c r="H34" s="115"/>
      <c r="I34" s="115"/>
      <c r="J34" s="115"/>
      <c r="K34" s="115"/>
      <c r="L34" s="115"/>
    </row>
    <row r="35" spans="1:12" s="14" customFormat="1" ht="7" customHeight="1" x14ac:dyDescent="0.3">
      <c r="A35" s="117"/>
      <c r="B35" s="103"/>
      <c r="D35" s="113"/>
      <c r="E35" s="115"/>
      <c r="F35" s="115"/>
      <c r="G35" s="115"/>
      <c r="H35" s="115"/>
      <c r="I35" s="115"/>
      <c r="J35" s="115"/>
      <c r="K35" s="115"/>
      <c r="L35" s="115"/>
    </row>
    <row r="36" spans="1:12" s="14" customFormat="1" ht="14.5" customHeight="1" x14ac:dyDescent="0.35">
      <c r="A36" s="117"/>
      <c r="B36" s="103"/>
      <c r="C36" s="14" t="s">
        <v>146</v>
      </c>
      <c r="D36" s="119" t="s">
        <v>147</v>
      </c>
      <c r="E36" s="115"/>
      <c r="F36" s="115"/>
      <c r="G36" s="115"/>
      <c r="H36" s="115"/>
      <c r="I36" s="115"/>
      <c r="J36" s="115"/>
      <c r="K36" s="115"/>
      <c r="L36" s="115"/>
    </row>
    <row r="37" spans="1:12" s="14" customFormat="1" ht="14.5" customHeight="1" x14ac:dyDescent="0.3">
      <c r="A37" s="117"/>
      <c r="B37" s="103"/>
      <c r="D37" s="120" t="s">
        <v>148</v>
      </c>
      <c r="E37" s="115"/>
      <c r="F37" s="115"/>
      <c r="G37" s="115"/>
      <c r="H37" s="115"/>
      <c r="I37" s="115"/>
      <c r="J37" s="115"/>
      <c r="K37" s="115"/>
      <c r="L37" s="115"/>
    </row>
    <row r="38" spans="1:12" s="121" customFormat="1" ht="14.5" x14ac:dyDescent="0.35">
      <c r="A38" s="105"/>
      <c r="B38" s="103"/>
      <c r="C38" s="102" t="s">
        <v>149</v>
      </c>
      <c r="D38" s="103"/>
      <c r="E38" s="103"/>
      <c r="F38" s="103"/>
      <c r="G38" s="103"/>
      <c r="H38" s="103"/>
      <c r="I38" s="103"/>
      <c r="J38" s="103"/>
      <c r="K38" s="103"/>
      <c r="L38" s="103"/>
    </row>
    <row r="39" spans="1:12" s="121" customFormat="1" ht="14.5" x14ac:dyDescent="0.35">
      <c r="A39" s="105"/>
      <c r="B39" s="103"/>
      <c r="C39" s="102"/>
      <c r="D39" s="103"/>
      <c r="E39" s="103"/>
      <c r="F39" s="103"/>
      <c r="G39" s="103"/>
      <c r="H39" s="103"/>
      <c r="I39" s="103"/>
      <c r="J39" s="103"/>
      <c r="K39" s="103"/>
      <c r="L39" s="103"/>
    </row>
    <row r="40" spans="1:12" ht="14.5" x14ac:dyDescent="0.35">
      <c r="A40" s="122" t="s">
        <v>120</v>
      </c>
      <c r="B40" s="123" t="s">
        <v>150</v>
      </c>
      <c r="C40" s="103"/>
      <c r="D40" s="103"/>
      <c r="E40" s="103"/>
      <c r="F40" s="103"/>
      <c r="G40" s="103"/>
      <c r="H40" s="103"/>
      <c r="I40" s="103"/>
      <c r="J40" s="103"/>
      <c r="K40" s="103"/>
      <c r="L40" s="104"/>
    </row>
    <row r="41" spans="1:12" ht="14.5" x14ac:dyDescent="0.35">
      <c r="A41" s="101"/>
      <c r="B41" s="123"/>
      <c r="C41" s="103"/>
      <c r="D41" s="103"/>
      <c r="E41" s="103"/>
      <c r="F41" s="103"/>
      <c r="G41" s="103"/>
      <c r="H41" s="103"/>
      <c r="I41" s="103"/>
      <c r="J41" s="103"/>
      <c r="K41" s="103"/>
      <c r="L41" s="104"/>
    </row>
    <row r="42" spans="1:12" ht="14.5" x14ac:dyDescent="0.35">
      <c r="A42" s="101" t="s">
        <v>120</v>
      </c>
      <c r="B42" s="124" t="s">
        <v>151</v>
      </c>
      <c r="C42" s="102"/>
      <c r="D42" s="102"/>
      <c r="E42" s="102"/>
      <c r="F42" s="102"/>
      <c r="G42" s="102"/>
      <c r="H42" s="102"/>
      <c r="I42" s="102"/>
      <c r="J42" s="102"/>
      <c r="K42" s="102"/>
      <c r="L42" s="125"/>
    </row>
    <row r="43" spans="1:12" ht="17.149999999999999" customHeight="1" x14ac:dyDescent="0.35">
      <c r="A43" s="126" t="s">
        <v>120</v>
      </c>
      <c r="B43" s="102" t="s">
        <v>152</v>
      </c>
      <c r="C43" s="102"/>
      <c r="D43" s="102"/>
      <c r="E43" s="102"/>
      <c r="F43" s="102"/>
      <c r="G43" s="102"/>
      <c r="H43" s="102"/>
      <c r="I43" s="102"/>
      <c r="J43" s="102"/>
      <c r="K43" s="102"/>
      <c r="L43" s="125"/>
    </row>
    <row r="44" spans="1:12" ht="17.149999999999999" customHeight="1" x14ac:dyDescent="0.35">
      <c r="A44" s="101" t="s">
        <v>120</v>
      </c>
      <c r="B44" s="102" t="s">
        <v>153</v>
      </c>
      <c r="C44" s="102"/>
      <c r="D44" s="102"/>
      <c r="E44" s="102"/>
      <c r="F44" s="102"/>
      <c r="G44" s="102"/>
      <c r="H44" s="102"/>
      <c r="I44" s="102"/>
      <c r="J44" s="102"/>
      <c r="K44" s="102"/>
      <c r="L44" s="125"/>
    </row>
    <row r="45" spans="1:12" ht="32.15" customHeight="1" x14ac:dyDescent="0.35">
      <c r="A45" s="101" t="s">
        <v>120</v>
      </c>
      <c r="B45" s="342" t="s">
        <v>154</v>
      </c>
      <c r="C45" s="342"/>
      <c r="D45" s="342"/>
      <c r="E45" s="342"/>
      <c r="F45" s="342"/>
      <c r="G45" s="342"/>
      <c r="H45" s="342"/>
      <c r="I45" s="342"/>
      <c r="J45" s="342"/>
      <c r="K45" s="342"/>
      <c r="L45" s="343"/>
    </row>
    <row r="46" spans="1:12" ht="25" customHeight="1" x14ac:dyDescent="0.35">
      <c r="A46" s="127"/>
      <c r="B46" s="128"/>
      <c r="C46" s="14"/>
      <c r="D46" s="14"/>
      <c r="E46" s="14"/>
      <c r="F46" s="14"/>
      <c r="G46" s="14"/>
      <c r="H46" s="14"/>
      <c r="I46" s="14"/>
      <c r="J46" s="14"/>
      <c r="K46" s="14"/>
      <c r="L46" s="129"/>
    </row>
    <row r="47" spans="1:12" ht="19" customHeight="1" x14ac:dyDescent="0.35">
      <c r="A47"/>
      <c r="B47"/>
      <c r="C47"/>
      <c r="D47"/>
      <c r="E47"/>
      <c r="F47"/>
      <c r="G47"/>
      <c r="H47"/>
      <c r="I47"/>
      <c r="J47"/>
      <c r="K47"/>
      <c r="L47"/>
    </row>
    <row r="48" spans="1:12" ht="45.65" customHeight="1" x14ac:dyDescent="0.35">
      <c r="A48" s="133"/>
      <c r="L48" s="132"/>
    </row>
    <row r="49" spans="1:12" ht="14.5" x14ac:dyDescent="0.35">
      <c r="A49" s="130"/>
      <c r="G49" s="131"/>
      <c r="L49" s="132"/>
    </row>
    <row r="50" spans="1:12" s="138" customFormat="1" ht="15.65" customHeight="1" x14ac:dyDescent="0.35">
      <c r="A50" s="134" t="str">
        <f>"Application Version: " &amp; 'Development Tab'!C3</f>
        <v>Application Version: 1.0</v>
      </c>
      <c r="B50" s="45"/>
      <c r="C50" s="135"/>
      <c r="D50" s="136"/>
      <c r="E50" s="136"/>
      <c r="F50" s="136"/>
      <c r="G50" s="136"/>
      <c r="H50" s="136"/>
      <c r="I50" s="136"/>
      <c r="J50" s="136"/>
      <c r="K50" s="49" t="s">
        <v>36</v>
      </c>
      <c r="L50" s="137" t="str">
        <f>'Development Tab'!C5</f>
        <v>12.22.25</v>
      </c>
    </row>
    <row r="51" spans="1:12" ht="14.5" x14ac:dyDescent="0.35"/>
    <row r="52" spans="1:12" ht="14.5" x14ac:dyDescent="0.35"/>
    <row r="53" spans="1:12" ht="15" customHeight="1" x14ac:dyDescent="0.35"/>
    <row r="54" spans="1:12" ht="15" customHeight="1" x14ac:dyDescent="0.35"/>
  </sheetData>
  <sheetProtection algorithmName="SHA-512" hashValue="RpiNGYQG/z5HJM7OlNf8BFDntoflWAMGQPQt4A90ryvFxaVdN1fzsiMq3KDCrwifwwfN4SGNdRUgxFyKRnH2Lw==" saltValue="+16XH1qHfl88c5ma/phARQ==" spinCount="100000" sheet="1" objects="1" scenarios="1"/>
  <mergeCells count="17">
    <mergeCell ref="A4:L4"/>
    <mergeCell ref="B5:L5"/>
    <mergeCell ref="B7:L7"/>
    <mergeCell ref="B8:L8"/>
    <mergeCell ref="B9:L9"/>
    <mergeCell ref="B45:L45"/>
    <mergeCell ref="B11:L11"/>
    <mergeCell ref="B12:L12"/>
    <mergeCell ref="B13:L13"/>
    <mergeCell ref="B14:L14"/>
    <mergeCell ref="B17:L17"/>
    <mergeCell ref="B18:L18"/>
    <mergeCell ref="B19:K19"/>
    <mergeCell ref="B24:I24"/>
    <mergeCell ref="A25:L25"/>
    <mergeCell ref="B27:L27"/>
    <mergeCell ref="B28:L28"/>
  </mergeCells>
  <conditionalFormatting sqref="A1">
    <cfRule type="cellIs" dxfId="2" priority="1" stopIfTrue="1" operator="equal">
      <formula>"Missing Info"</formula>
    </cfRule>
  </conditionalFormatting>
  <hyperlinks>
    <hyperlink ref="B6" r:id="rId1" xr:uid="{6F5ED77D-9154-4236-B746-C2E7A31874D0}"/>
    <hyperlink ref="B16" r:id="rId2" xr:uid="{04AB89F2-732F-411A-9A5D-5BBA419EA708}"/>
    <hyperlink ref="D36" r:id="rId3" display="http://www.pseglinyportal.com/" xr:uid="{DD7173AE-5B4A-493B-AF80-B37A80223D22}"/>
    <hyperlink ref="D37" r:id="rId4" display="mailto:psegpartnersupport@trccompanies.com" xr:uid="{740F9D3F-F839-4C9F-88B1-1FFE9805AF1A}"/>
  </hyperlinks>
  <pageMargins left="1.1666666666666667E-2" right="0.7" top="5.8333333333333336E-3" bottom="0.75" header="0.3" footer="0.3"/>
  <pageSetup scale="56" orientation="portrait" r:id="rId5"/>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FAB36-E3B0-4B30-88F8-79BEAECED80B}">
  <sheetPr codeName="Sheet4">
    <tabColor rgb="FF142C41"/>
  </sheetPr>
  <dimension ref="A1:R179"/>
  <sheetViews>
    <sheetView showGridLines="0" zoomScaleNormal="100" workbookViewId="0"/>
  </sheetViews>
  <sheetFormatPr defaultColWidth="0" defaultRowHeight="0" customHeight="1" zeroHeight="1" x14ac:dyDescent="0.35"/>
  <cols>
    <col min="1" max="1" width="2.1796875" style="121" customWidth="1"/>
    <col min="2" max="2" width="9.1796875" style="121" customWidth="1"/>
    <col min="3" max="3" width="27.7265625" style="121" customWidth="1"/>
    <col min="4" max="4" width="18.54296875" style="121" customWidth="1"/>
    <col min="5" max="10" width="20.7265625" style="121" customWidth="1"/>
    <col min="11" max="14" width="13.54296875" style="121" customWidth="1"/>
    <col min="15" max="15" width="9.1796875" style="121" customWidth="1"/>
    <col min="16" max="16" width="2.54296875" style="121" customWidth="1"/>
    <col min="17" max="17" width="0" style="121" hidden="1" customWidth="1"/>
    <col min="18" max="16384" width="8.81640625" style="121" hidden="1"/>
  </cols>
  <sheetData>
    <row r="1" spans="1:16" s="142" customFormat="1" ht="56.15" customHeight="1" x14ac:dyDescent="0.35">
      <c r="A1" s="1" t="str">
        <f>'Development Tab'!B1</f>
        <v>2026 Commercial Efficiency Program</v>
      </c>
      <c r="B1" s="296"/>
      <c r="C1" s="296"/>
      <c r="D1" s="296"/>
      <c r="E1" s="296"/>
      <c r="F1" s="296"/>
      <c r="G1" s="296"/>
      <c r="H1" s="296"/>
      <c r="I1" s="296"/>
      <c r="J1" s="300"/>
      <c r="K1" s="301"/>
      <c r="L1" s="301"/>
      <c r="M1" s="140"/>
      <c r="N1" s="140"/>
      <c r="O1" s="140"/>
      <c r="P1" s="141"/>
    </row>
    <row r="2" spans="1:16" s="142" customFormat="1" ht="56.15" customHeight="1" thickBot="1" x14ac:dyDescent="0.4">
      <c r="A2" s="143"/>
      <c r="B2" s="53" t="s">
        <v>155</v>
      </c>
      <c r="C2" s="143"/>
      <c r="D2" s="143"/>
      <c r="E2" s="143"/>
      <c r="F2" s="143"/>
      <c r="G2" s="143"/>
      <c r="H2" s="143"/>
      <c r="I2" s="143"/>
      <c r="J2" s="302"/>
      <c r="K2" s="302"/>
      <c r="L2" s="302"/>
      <c r="M2" s="144"/>
      <c r="N2" s="144"/>
      <c r="O2" s="144"/>
      <c r="P2" s="145"/>
    </row>
    <row r="3" spans="1:16" ht="44.5" customHeight="1" thickTop="1" x14ac:dyDescent="0.35">
      <c r="A3" s="333" t="s">
        <v>341</v>
      </c>
      <c r="B3" s="333"/>
      <c r="C3" s="333"/>
      <c r="D3" s="333"/>
      <c r="E3" s="333"/>
      <c r="F3" s="333"/>
      <c r="G3" s="333"/>
      <c r="H3" s="333"/>
      <c r="I3" s="333"/>
      <c r="J3" s="333"/>
      <c r="K3" s="333"/>
      <c r="L3" s="333"/>
      <c r="M3" s="333"/>
      <c r="N3" s="333"/>
      <c r="O3" s="333"/>
      <c r="P3" s="333"/>
    </row>
    <row r="4" spans="1:16" ht="24.65" customHeight="1" thickBot="1" x14ac:dyDescent="0.45">
      <c r="B4" s="13" t="s">
        <v>156</v>
      </c>
      <c r="C4" s="146"/>
      <c r="D4" s="146"/>
      <c r="E4" s="146"/>
      <c r="F4" s="146"/>
      <c r="G4" s="146"/>
      <c r="H4" s="146"/>
      <c r="I4" s="146"/>
      <c r="J4" s="146"/>
      <c r="K4" s="146"/>
      <c r="L4" s="146"/>
      <c r="M4" s="146"/>
      <c r="N4" s="147"/>
      <c r="O4" s="147"/>
      <c r="P4" s="148"/>
    </row>
    <row r="5" spans="1:16" ht="18" customHeight="1" x14ac:dyDescent="0.35">
      <c r="B5" s="149" t="s">
        <v>157</v>
      </c>
      <c r="C5" s="149"/>
      <c r="D5" s="149"/>
      <c r="E5" s="149"/>
      <c r="F5" s="149"/>
      <c r="G5" s="149"/>
      <c r="H5" s="149"/>
      <c r="I5" s="149"/>
      <c r="J5" s="149"/>
      <c r="K5" s="149"/>
      <c r="L5" s="149"/>
      <c r="M5" s="149"/>
      <c r="O5" s="150"/>
      <c r="P5" s="24"/>
    </row>
    <row r="6" spans="1:16" ht="18" customHeight="1" x14ac:dyDescent="0.35">
      <c r="B6" s="151" t="s">
        <v>158</v>
      </c>
      <c r="C6" s="152"/>
      <c r="D6" s="152"/>
      <c r="E6" s="152"/>
      <c r="F6" s="152"/>
      <c r="G6" s="152"/>
      <c r="H6" s="152"/>
      <c r="I6" s="152"/>
      <c r="J6" s="152"/>
      <c r="K6" s="152"/>
      <c r="L6" s="152"/>
      <c r="M6" s="152"/>
      <c r="O6" s="153"/>
      <c r="P6" s="153"/>
    </row>
    <row r="7" spans="1:16" ht="15.65" customHeight="1" x14ac:dyDescent="0.35">
      <c r="B7" s="374" t="s">
        <v>159</v>
      </c>
      <c r="C7" s="374"/>
      <c r="D7" s="374"/>
      <c r="E7" s="374"/>
      <c r="F7" s="374"/>
      <c r="G7" s="374"/>
      <c r="H7" s="374"/>
      <c r="I7" s="374"/>
      <c r="J7" s="374"/>
      <c r="K7" s="374"/>
      <c r="L7" s="374"/>
      <c r="M7" s="374"/>
      <c r="N7" s="374"/>
      <c r="O7" s="153"/>
      <c r="P7" s="153"/>
    </row>
    <row r="8" spans="1:16" ht="18" customHeight="1" x14ac:dyDescent="0.35">
      <c r="B8" s="152" t="s">
        <v>160</v>
      </c>
      <c r="C8" s="152"/>
      <c r="D8" s="152"/>
      <c r="E8" s="152"/>
      <c r="F8" s="152"/>
      <c r="G8" s="152"/>
      <c r="H8" s="152"/>
      <c r="I8" s="152"/>
      <c r="J8" s="152"/>
      <c r="K8" s="152"/>
      <c r="L8" s="152"/>
      <c r="M8" s="152"/>
      <c r="O8" s="153"/>
      <c r="P8" s="153"/>
    </row>
    <row r="9" spans="1:16" ht="18" customHeight="1" x14ac:dyDescent="0.35">
      <c r="B9" s="152" t="s">
        <v>161</v>
      </c>
      <c r="C9" s="152"/>
      <c r="D9" s="152"/>
      <c r="E9" s="152"/>
      <c r="F9" s="152"/>
      <c r="G9" s="152"/>
      <c r="H9" s="152"/>
      <c r="I9" s="152"/>
      <c r="J9" s="152"/>
      <c r="K9" s="152"/>
      <c r="L9" s="152"/>
      <c r="M9" s="152"/>
      <c r="O9" s="153"/>
      <c r="P9" s="153"/>
    </row>
    <row r="10" spans="1:16" ht="18" customHeight="1" x14ac:dyDescent="0.35">
      <c r="B10" s="152" t="s">
        <v>162</v>
      </c>
      <c r="C10" s="152"/>
      <c r="D10" s="152"/>
      <c r="E10" s="152"/>
      <c r="F10" s="152"/>
      <c r="G10" s="152"/>
      <c r="H10" s="152"/>
      <c r="I10" s="152"/>
      <c r="J10" s="152"/>
      <c r="K10" s="152"/>
      <c r="L10" s="152"/>
      <c r="M10" s="152"/>
    </row>
    <row r="11" spans="1:16" ht="18" customHeight="1" x14ac:dyDescent="0.35">
      <c r="B11" s="154" t="s">
        <v>163</v>
      </c>
      <c r="C11" s="14"/>
    </row>
    <row r="12" spans="1:16" ht="18" customHeight="1" x14ac:dyDescent="0.35">
      <c r="B12" s="154" t="s">
        <v>164</v>
      </c>
      <c r="C12" s="14"/>
    </row>
    <row r="13" spans="1:16" ht="18" customHeight="1" x14ac:dyDescent="0.35">
      <c r="B13" s="154" t="s">
        <v>165</v>
      </c>
      <c r="C13" s="14"/>
      <c r="D13" s="155"/>
      <c r="E13" s="155"/>
      <c r="F13" s="155"/>
      <c r="G13" s="155"/>
      <c r="H13" s="155"/>
      <c r="I13" s="155"/>
      <c r="J13" s="155"/>
      <c r="K13" s="155"/>
      <c r="L13" s="155"/>
      <c r="M13" s="155"/>
      <c r="O13" s="155"/>
    </row>
    <row r="14" spans="1:16" ht="18" customHeight="1" x14ac:dyDescent="0.35">
      <c r="B14" s="154" t="s">
        <v>166</v>
      </c>
      <c r="C14" s="156"/>
    </row>
    <row r="15" spans="1:16" s="161" customFormat="1" ht="18.5" thickBot="1" x14ac:dyDescent="0.4">
      <c r="A15"/>
      <c r="B15" s="157" t="s">
        <v>167</v>
      </c>
      <c r="C15" s="158"/>
      <c r="D15" s="159"/>
      <c r="E15" s="158"/>
      <c r="F15" s="158"/>
      <c r="G15" s="160"/>
    </row>
    <row r="16" spans="1:16" customFormat="1" ht="24" customHeight="1" x14ac:dyDescent="0.35">
      <c r="B16" s="162" t="s">
        <v>168</v>
      </c>
      <c r="C16" s="163"/>
      <c r="D16" s="121"/>
      <c r="E16" s="164"/>
      <c r="F16" s="163"/>
      <c r="G16" s="165" t="s">
        <v>169</v>
      </c>
      <c r="H16" s="121"/>
      <c r="I16" s="121"/>
      <c r="M16" s="165" t="s">
        <v>170</v>
      </c>
    </row>
    <row r="17" spans="1:16" customFormat="1" ht="18.649999999999999" customHeight="1" x14ac:dyDescent="0.35">
      <c r="B17" s="166"/>
      <c r="C17" s="121"/>
      <c r="D17" s="121"/>
      <c r="E17" s="121"/>
      <c r="F17" s="121"/>
      <c r="G17" s="14" t="s">
        <v>171</v>
      </c>
      <c r="H17" s="121"/>
      <c r="I17" s="121"/>
      <c r="M17" s="24" t="s">
        <v>172</v>
      </c>
    </row>
    <row r="18" spans="1:16" customFormat="1" ht="18.649999999999999" hidden="1" customHeight="1" x14ac:dyDescent="0.35">
      <c r="B18" s="166"/>
      <c r="C18" s="121"/>
      <c r="D18" s="121"/>
      <c r="E18" s="121"/>
      <c r="F18" s="121"/>
      <c r="G18" s="14" t="s">
        <v>171</v>
      </c>
      <c r="H18" s="121"/>
      <c r="I18" s="121"/>
      <c r="M18" s="24" t="s">
        <v>172</v>
      </c>
    </row>
    <row r="19" spans="1:16" customFormat="1" ht="18.649999999999999" customHeight="1" x14ac:dyDescent="0.35">
      <c r="B19" s="166"/>
      <c r="C19" s="121"/>
      <c r="D19" s="121"/>
      <c r="E19" s="121"/>
      <c r="F19" s="121"/>
      <c r="G19" s="14" t="s">
        <v>173</v>
      </c>
      <c r="H19" s="121"/>
      <c r="I19" s="121"/>
      <c r="M19" s="24" t="s">
        <v>172</v>
      </c>
    </row>
    <row r="20" spans="1:16" customFormat="1" ht="18.649999999999999" customHeight="1" x14ac:dyDescent="0.35">
      <c r="B20" s="166"/>
      <c r="C20" s="121"/>
      <c r="D20" s="121"/>
      <c r="E20" s="121"/>
      <c r="F20" s="121"/>
      <c r="G20" s="14" t="s">
        <v>171</v>
      </c>
      <c r="H20" s="121"/>
      <c r="I20" s="121"/>
      <c r="M20" s="24" t="s">
        <v>172</v>
      </c>
    </row>
    <row r="21" spans="1:16" customFormat="1" ht="18.649999999999999" customHeight="1" x14ac:dyDescent="0.35">
      <c r="B21" s="166"/>
      <c r="C21" s="14"/>
      <c r="D21" s="121"/>
      <c r="E21" s="39"/>
      <c r="F21" s="121"/>
      <c r="G21" s="14" t="s">
        <v>171</v>
      </c>
      <c r="H21" s="121"/>
      <c r="I21" s="121"/>
      <c r="M21" s="24" t="s">
        <v>172</v>
      </c>
    </row>
    <row r="22" spans="1:16" customFormat="1" ht="18.649999999999999" customHeight="1" x14ac:dyDescent="0.35">
      <c r="B22" s="166"/>
      <c r="C22" s="121"/>
      <c r="D22" s="121"/>
      <c r="E22" s="121"/>
      <c r="F22" s="121"/>
      <c r="G22" s="14" t="s">
        <v>171</v>
      </c>
      <c r="H22" s="121"/>
      <c r="I22" s="121"/>
      <c r="M22" s="24" t="s">
        <v>172</v>
      </c>
    </row>
    <row r="23" spans="1:16" customFormat="1" ht="18.649999999999999" customHeight="1" x14ac:dyDescent="0.35">
      <c r="B23" s="166"/>
      <c r="C23" s="121"/>
      <c r="D23" s="121"/>
      <c r="E23" s="121"/>
      <c r="F23" s="121"/>
      <c r="G23" s="14" t="s">
        <v>171</v>
      </c>
      <c r="H23" s="121"/>
      <c r="I23" s="121"/>
      <c r="M23" s="167" t="s">
        <v>174</v>
      </c>
    </row>
    <row r="24" spans="1:16" customFormat="1" ht="18.649999999999999" customHeight="1" x14ac:dyDescent="0.35">
      <c r="B24" s="168"/>
      <c r="C24" s="169"/>
      <c r="D24" s="121"/>
      <c r="E24" s="170"/>
      <c r="F24" s="169"/>
      <c r="G24" s="14" t="s">
        <v>171</v>
      </c>
      <c r="H24" s="121"/>
      <c r="I24" s="121"/>
      <c r="M24" s="167" t="s">
        <v>174</v>
      </c>
    </row>
    <row r="25" spans="1:16" customFormat="1" ht="18.649999999999999" customHeight="1" x14ac:dyDescent="0.35">
      <c r="B25" s="168"/>
      <c r="C25" s="169"/>
      <c r="D25" s="121"/>
      <c r="E25" s="121"/>
      <c r="F25" s="169"/>
      <c r="G25" s="39"/>
      <c r="H25" s="121"/>
      <c r="I25" s="121"/>
      <c r="M25" s="167"/>
    </row>
    <row r="26" spans="1:16" s="161" customFormat="1" ht="18.5" thickBot="1" x14ac:dyDescent="0.4">
      <c r="A26"/>
      <c r="B26" s="157" t="s">
        <v>175</v>
      </c>
      <c r="C26" s="158"/>
      <c r="D26" s="159"/>
      <c r="E26" s="158"/>
      <c r="F26" s="158"/>
      <c r="G26" s="160"/>
    </row>
    <row r="27" spans="1:16" customFormat="1" ht="25" customHeight="1" x14ac:dyDescent="0.35">
      <c r="B27" s="162" t="s">
        <v>168</v>
      </c>
      <c r="C27" s="163"/>
      <c r="D27" s="121"/>
      <c r="E27" s="171"/>
      <c r="F27" s="163"/>
      <c r="G27" s="165" t="s">
        <v>169</v>
      </c>
      <c r="J27" s="121"/>
      <c r="M27" s="165" t="s">
        <v>170</v>
      </c>
    </row>
    <row r="28" spans="1:16" customFormat="1" ht="17.5" customHeight="1" x14ac:dyDescent="0.35">
      <c r="B28" s="172"/>
      <c r="C28" s="163"/>
      <c r="D28" s="121"/>
      <c r="E28" s="171"/>
      <c r="F28" s="163"/>
      <c r="G28" s="167" t="s">
        <v>171</v>
      </c>
      <c r="M28" s="167" t="s">
        <v>172</v>
      </c>
    </row>
    <row r="29" spans="1:16" customFormat="1" ht="14.5" x14ac:dyDescent="0.35">
      <c r="B29" s="172"/>
      <c r="C29" s="163"/>
      <c r="D29" s="121"/>
      <c r="E29" s="163"/>
      <c r="F29" s="121"/>
      <c r="G29" s="167" t="s">
        <v>171</v>
      </c>
      <c r="M29" s="167" t="s">
        <v>172</v>
      </c>
    </row>
    <row r="30" spans="1:16" customFormat="1" ht="14.5" x14ac:dyDescent="0.35">
      <c r="B30" s="172"/>
      <c r="C30" s="163"/>
      <c r="D30" s="121"/>
      <c r="E30" s="163"/>
      <c r="F30" s="121"/>
      <c r="G30" s="167" t="s">
        <v>171</v>
      </c>
      <c r="M30" s="167" t="s">
        <v>172</v>
      </c>
    </row>
    <row r="31" spans="1:16" customFormat="1" ht="18.5" thickBot="1" x14ac:dyDescent="0.4">
      <c r="B31" s="157" t="s">
        <v>176</v>
      </c>
      <c r="C31" s="158"/>
      <c r="D31" s="158"/>
      <c r="E31" s="158"/>
      <c r="F31" s="158"/>
      <c r="G31" s="158"/>
      <c r="H31" s="161"/>
      <c r="I31" s="161"/>
      <c r="J31" s="161"/>
      <c r="K31" s="161"/>
      <c r="L31" s="161"/>
      <c r="M31" s="161"/>
      <c r="N31" s="161"/>
      <c r="O31" s="161"/>
      <c r="P31" s="161"/>
    </row>
    <row r="32" spans="1:16" customFormat="1" ht="18" x14ac:dyDescent="0.35">
      <c r="B32" s="173" t="s">
        <v>168</v>
      </c>
      <c r="C32" s="163"/>
      <c r="D32" s="121"/>
      <c r="E32" s="171"/>
      <c r="F32" s="163"/>
      <c r="G32" s="165" t="s">
        <v>169</v>
      </c>
      <c r="M32" s="165" t="s">
        <v>170</v>
      </c>
    </row>
    <row r="33" spans="2:16" customFormat="1" ht="18" x14ac:dyDescent="0.35">
      <c r="B33" s="174"/>
      <c r="C33" s="163"/>
      <c r="D33" s="121"/>
      <c r="E33" s="171"/>
      <c r="F33" s="163"/>
      <c r="G33" s="167" t="s">
        <v>171</v>
      </c>
      <c r="M33" s="167" t="s">
        <v>172</v>
      </c>
    </row>
    <row r="34" spans="2:16" customFormat="1" ht="17.149999999999999" customHeight="1" x14ac:dyDescent="0.35">
      <c r="B34" s="174"/>
      <c r="C34" s="163"/>
      <c r="D34" s="121"/>
      <c r="E34" s="171"/>
      <c r="F34" s="163"/>
      <c r="G34" s="167" t="s">
        <v>171</v>
      </c>
      <c r="M34" s="167" t="s">
        <v>172</v>
      </c>
    </row>
    <row r="35" spans="2:16" customFormat="1" ht="17.149999999999999" customHeight="1" x14ac:dyDescent="0.35">
      <c r="B35" s="174"/>
      <c r="C35" s="163"/>
      <c r="D35" s="167"/>
      <c r="E35" s="171"/>
      <c r="F35" s="163"/>
      <c r="G35" s="167"/>
    </row>
    <row r="36" spans="2:16" customFormat="1" ht="17.149999999999999" customHeight="1" x14ac:dyDescent="0.35">
      <c r="B36" s="174"/>
      <c r="C36" s="163"/>
      <c r="D36" s="167"/>
      <c r="E36" s="171"/>
      <c r="F36" s="163"/>
      <c r="G36" s="167"/>
    </row>
    <row r="37" spans="2:16" customFormat="1" ht="31.5" customHeight="1" x14ac:dyDescent="0.35">
      <c r="B37" s="375" t="s">
        <v>177</v>
      </c>
      <c r="C37" s="375"/>
      <c r="D37" s="375"/>
      <c r="E37" s="375"/>
      <c r="F37" s="375"/>
      <c r="G37" s="375"/>
    </row>
    <row r="38" spans="2:16" customFormat="1" ht="21" customHeight="1" x14ac:dyDescent="0.35">
      <c r="B38" s="175"/>
      <c r="C38" s="175"/>
      <c r="D38" s="176"/>
      <c r="E38" s="177"/>
      <c r="F38" s="169"/>
      <c r="G38" s="178"/>
    </row>
    <row r="39" spans="2:16" ht="24.65" customHeight="1" thickBot="1" x14ac:dyDescent="0.45">
      <c r="B39" s="179" t="s">
        <v>178</v>
      </c>
      <c r="C39" s="180"/>
      <c r="D39" s="180"/>
      <c r="E39" s="180"/>
      <c r="F39" s="180"/>
      <c r="G39" s="180"/>
      <c r="H39" s="180"/>
      <c r="I39" s="180"/>
      <c r="J39" s="180"/>
      <c r="K39" s="180"/>
      <c r="L39" s="180"/>
      <c r="M39" s="180"/>
      <c r="N39" s="147"/>
      <c r="O39" s="147"/>
      <c r="P39" s="147"/>
    </row>
    <row r="40" spans="2:16" ht="20.149999999999999" customHeight="1" x14ac:dyDescent="0.35">
      <c r="B40" s="376" t="s">
        <v>339</v>
      </c>
      <c r="C40" s="376"/>
      <c r="D40" s="376"/>
      <c r="E40" s="376"/>
      <c r="F40" s="376"/>
      <c r="G40" s="376"/>
      <c r="H40" s="376"/>
      <c r="I40" s="376"/>
      <c r="J40" s="376"/>
      <c r="K40" s="376"/>
      <c r="L40" s="376"/>
      <c r="M40" s="376"/>
      <c r="N40" s="376"/>
      <c r="O40" s="181"/>
      <c r="P40" s="181"/>
    </row>
    <row r="41" spans="2:16" ht="18" customHeight="1" x14ac:dyDescent="0.35">
      <c r="B41" s="377" t="s">
        <v>179</v>
      </c>
      <c r="C41" s="377"/>
      <c r="D41" s="377"/>
      <c r="E41" s="377"/>
      <c r="F41" s="377"/>
      <c r="G41" s="377"/>
      <c r="H41" s="377"/>
      <c r="I41" s="377"/>
      <c r="J41" s="377"/>
      <c r="K41" s="377"/>
      <c r="L41" s="377"/>
      <c r="M41" s="377"/>
      <c r="N41" s="377"/>
      <c r="O41" s="377"/>
      <c r="P41" s="20"/>
    </row>
    <row r="42" spans="2:16" ht="54" customHeight="1" x14ac:dyDescent="0.35">
      <c r="B42" s="377" t="s">
        <v>180</v>
      </c>
      <c r="C42" s="377"/>
      <c r="D42" s="377"/>
      <c r="E42" s="377"/>
      <c r="F42" s="377"/>
      <c r="G42" s="377"/>
      <c r="H42" s="377"/>
      <c r="I42" s="377"/>
      <c r="J42" s="377"/>
      <c r="K42" s="377"/>
      <c r="L42" s="377"/>
      <c r="M42" s="377"/>
      <c r="N42" s="377"/>
      <c r="O42" s="182"/>
      <c r="P42" s="20"/>
    </row>
    <row r="43" spans="2:16" s="299" customFormat="1" ht="18" customHeight="1" x14ac:dyDescent="0.35">
      <c r="B43" s="376" t="s">
        <v>344</v>
      </c>
      <c r="C43" s="376"/>
      <c r="D43" s="376"/>
      <c r="E43" s="376"/>
      <c r="F43" s="376"/>
      <c r="G43" s="376"/>
      <c r="H43" s="376"/>
      <c r="I43" s="376"/>
      <c r="J43" s="376"/>
      <c r="K43" s="297"/>
      <c r="L43" s="297"/>
      <c r="M43" s="297"/>
      <c r="N43" s="297"/>
      <c r="O43" s="297"/>
      <c r="P43" s="298"/>
    </row>
    <row r="44" spans="2:16" ht="37.5" customHeight="1" x14ac:dyDescent="0.35">
      <c r="B44" s="377" t="s">
        <v>181</v>
      </c>
      <c r="C44" s="377"/>
      <c r="D44" s="377"/>
      <c r="E44" s="377"/>
      <c r="F44" s="377"/>
      <c r="G44" s="377"/>
      <c r="H44" s="377"/>
      <c r="I44" s="377"/>
      <c r="J44" s="377"/>
      <c r="K44" s="377"/>
      <c r="L44" s="377"/>
      <c r="M44" s="377"/>
      <c r="N44" s="377"/>
      <c r="O44" s="182"/>
      <c r="P44" s="20"/>
    </row>
    <row r="45" spans="2:16" ht="31.5" customHeight="1" x14ac:dyDescent="0.35">
      <c r="B45" s="377" t="s">
        <v>182</v>
      </c>
      <c r="C45" s="377"/>
      <c r="D45" s="377"/>
      <c r="E45" s="377"/>
      <c r="F45" s="377"/>
      <c r="G45" s="377"/>
      <c r="H45" s="377"/>
      <c r="I45" s="377"/>
      <c r="J45" s="377"/>
      <c r="K45" s="377"/>
      <c r="L45" s="377"/>
      <c r="M45" s="377"/>
      <c r="N45" s="377"/>
      <c r="O45" s="182"/>
      <c r="P45" s="20"/>
    </row>
    <row r="46" spans="2:16" ht="18" customHeight="1" x14ac:dyDescent="0.35">
      <c r="B46" s="377" t="s">
        <v>183</v>
      </c>
      <c r="C46" s="377"/>
      <c r="D46" s="377"/>
      <c r="E46" s="377"/>
      <c r="F46" s="377"/>
      <c r="G46" s="377"/>
      <c r="H46" s="377"/>
      <c r="I46" s="377"/>
      <c r="J46" s="377"/>
      <c r="K46" s="377"/>
      <c r="L46" s="377"/>
      <c r="M46" s="377"/>
      <c r="N46" s="377"/>
      <c r="O46" s="377"/>
      <c r="P46" s="20"/>
    </row>
    <row r="47" spans="2:16" ht="18" customHeight="1" x14ac:dyDescent="0.35">
      <c r="B47" s="377" t="s">
        <v>184</v>
      </c>
      <c r="C47" s="377"/>
      <c r="D47" s="377"/>
      <c r="E47" s="377"/>
      <c r="F47" s="377"/>
      <c r="G47" s="377"/>
      <c r="H47" s="377"/>
      <c r="I47" s="377"/>
      <c r="J47" s="377"/>
      <c r="K47" s="377"/>
      <c r="L47" s="377"/>
      <c r="M47" s="377"/>
      <c r="N47" s="377"/>
      <c r="O47" s="377"/>
      <c r="P47" s="20"/>
    </row>
    <row r="48" spans="2:16" ht="18" customHeight="1" x14ac:dyDescent="0.35">
      <c r="B48" s="377" t="s">
        <v>185</v>
      </c>
      <c r="C48" s="377"/>
      <c r="D48" s="377"/>
      <c r="E48" s="377"/>
      <c r="F48" s="377"/>
      <c r="G48" s="377"/>
      <c r="H48" s="377"/>
      <c r="I48" s="377"/>
      <c r="J48" s="377"/>
      <c r="K48" s="377"/>
      <c r="L48" s="377"/>
      <c r="M48" s="377"/>
      <c r="N48" s="377"/>
      <c r="O48" s="377"/>
      <c r="P48" s="20"/>
    </row>
    <row r="49" spans="2:16" ht="18" customHeight="1" x14ac:dyDescent="0.35">
      <c r="B49" s="377" t="s">
        <v>186</v>
      </c>
      <c r="C49" s="377"/>
      <c r="D49" s="377"/>
      <c r="E49" s="377"/>
      <c r="F49" s="377"/>
      <c r="G49" s="377"/>
      <c r="H49" s="377"/>
      <c r="I49" s="377"/>
      <c r="J49" s="377"/>
      <c r="K49" s="377"/>
      <c r="L49" s="377"/>
      <c r="M49" s="377"/>
      <c r="N49" s="377"/>
      <c r="O49" s="377"/>
      <c r="P49" s="20"/>
    </row>
    <row r="50" spans="2:16" ht="18" customHeight="1" x14ac:dyDescent="0.35">
      <c r="B50" s="377" t="s">
        <v>187</v>
      </c>
      <c r="C50" s="377"/>
      <c r="D50" s="377"/>
      <c r="E50" s="377"/>
      <c r="F50" s="377"/>
      <c r="G50" s="377"/>
      <c r="H50" s="377"/>
      <c r="I50" s="377"/>
      <c r="J50" s="377"/>
      <c r="K50" s="377"/>
      <c r="L50" s="377"/>
      <c r="M50" s="377"/>
      <c r="N50" s="377"/>
      <c r="O50" s="377"/>
      <c r="P50" s="20"/>
    </row>
    <row r="51" spans="2:16" ht="18" customHeight="1" x14ac:dyDescent="0.35">
      <c r="B51" s="377" t="s">
        <v>188</v>
      </c>
      <c r="C51" s="377"/>
      <c r="D51" s="377"/>
      <c r="E51" s="377"/>
      <c r="F51" s="377"/>
      <c r="G51" s="377"/>
      <c r="H51" s="377"/>
      <c r="I51" s="377"/>
      <c r="J51" s="377"/>
      <c r="K51" s="377"/>
      <c r="L51" s="377"/>
      <c r="M51" s="377"/>
      <c r="N51" s="377"/>
      <c r="O51" s="377"/>
      <c r="P51" s="20"/>
    </row>
    <row r="52" spans="2:16" ht="25" customHeight="1" thickBot="1" x14ac:dyDescent="0.45">
      <c r="B52" s="179" t="s">
        <v>189</v>
      </c>
      <c r="C52" s="180"/>
      <c r="D52" s="180"/>
      <c r="E52" s="180"/>
      <c r="F52" s="180"/>
      <c r="G52" s="180"/>
      <c r="H52" s="180"/>
      <c r="I52" s="180"/>
      <c r="J52" s="180"/>
      <c r="K52" s="180"/>
      <c r="L52" s="180"/>
      <c r="M52" s="180"/>
      <c r="N52" s="147"/>
      <c r="O52" s="147"/>
      <c r="P52" s="147"/>
    </row>
    <row r="53" spans="2:16" ht="19" customHeight="1" x14ac:dyDescent="0.35">
      <c r="B53" s="402" t="s">
        <v>190</v>
      </c>
      <c r="C53" s="402"/>
      <c r="D53" s="402"/>
      <c r="E53" s="402"/>
      <c r="F53" s="402"/>
      <c r="G53" s="402"/>
      <c r="H53" s="402"/>
      <c r="I53" s="402"/>
      <c r="J53" s="402"/>
      <c r="K53" s="402"/>
      <c r="L53" s="402"/>
      <c r="M53" s="402"/>
      <c r="N53" s="402"/>
      <c r="P53" s="20"/>
    </row>
    <row r="54" spans="2:16" ht="18" customHeight="1" x14ac:dyDescent="0.35">
      <c r="B54" s="377" t="s">
        <v>158</v>
      </c>
      <c r="C54" s="377"/>
      <c r="D54" s="377"/>
      <c r="E54" s="377"/>
      <c r="F54" s="377"/>
      <c r="G54" s="377"/>
      <c r="H54" s="377"/>
      <c r="I54" s="377"/>
      <c r="J54" s="377"/>
      <c r="K54" s="377"/>
      <c r="L54" s="377"/>
      <c r="M54" s="377"/>
      <c r="N54" s="377"/>
      <c r="O54" s="377"/>
      <c r="P54" s="20"/>
    </row>
    <row r="55" spans="2:16" ht="18" customHeight="1" x14ac:dyDescent="0.35">
      <c r="B55" s="377" t="s">
        <v>191</v>
      </c>
      <c r="C55" s="377"/>
      <c r="D55" s="377"/>
      <c r="E55" s="377"/>
      <c r="F55" s="183"/>
      <c r="G55" s="183"/>
      <c r="H55" s="183"/>
      <c r="I55" s="183"/>
      <c r="J55" s="183"/>
      <c r="K55" s="183"/>
      <c r="L55" s="183"/>
      <c r="M55" s="183"/>
      <c r="N55" s="183"/>
      <c r="P55" s="20"/>
    </row>
    <row r="56" spans="2:16" ht="18" customHeight="1" x14ac:dyDescent="0.35">
      <c r="B56" s="377" t="s">
        <v>192</v>
      </c>
      <c r="C56" s="377"/>
      <c r="D56" s="377"/>
      <c r="E56" s="377"/>
      <c r="F56" s="377"/>
      <c r="G56" s="377"/>
      <c r="H56" s="377"/>
      <c r="I56" s="184"/>
      <c r="J56" s="184"/>
      <c r="K56" s="184"/>
      <c r="L56" s="184"/>
      <c r="M56" s="184"/>
      <c r="N56" s="184"/>
      <c r="P56" s="20"/>
    </row>
    <row r="57" spans="2:16" ht="18" customHeight="1" x14ac:dyDescent="0.35">
      <c r="B57" s="377" t="s">
        <v>193</v>
      </c>
      <c r="C57" s="377"/>
      <c r="D57" s="377"/>
      <c r="E57" s="377"/>
      <c r="F57" s="377"/>
      <c r="G57" s="377"/>
      <c r="H57" s="377"/>
      <c r="I57" s="184"/>
      <c r="J57" s="184"/>
      <c r="K57" s="184"/>
      <c r="L57" s="184"/>
      <c r="M57" s="184"/>
      <c r="N57" s="184"/>
      <c r="P57" s="20"/>
    </row>
    <row r="58" spans="2:16" ht="21.65" customHeight="1" thickBot="1" x14ac:dyDescent="0.45">
      <c r="B58" s="179" t="s">
        <v>194</v>
      </c>
      <c r="C58" s="180"/>
      <c r="D58" s="180"/>
      <c r="E58" s="180"/>
      <c r="F58" s="180"/>
      <c r="G58" s="180"/>
      <c r="H58" s="180"/>
      <c r="I58" s="180"/>
      <c r="J58" s="180"/>
      <c r="K58" s="180"/>
      <c r="L58" s="180"/>
      <c r="M58" s="180"/>
      <c r="N58" s="147"/>
      <c r="O58" s="147"/>
      <c r="P58" s="147"/>
    </row>
    <row r="59" spans="2:16" ht="20.149999999999999" customHeight="1" thickBot="1" x14ac:dyDescent="0.4">
      <c r="B59" s="185"/>
      <c r="P59" s="181"/>
    </row>
    <row r="60" spans="2:16" ht="24.75" customHeight="1" thickBot="1" x14ac:dyDescent="0.4">
      <c r="B60" s="353" t="s">
        <v>321</v>
      </c>
      <c r="C60" s="354"/>
      <c r="D60" s="354"/>
      <c r="E60" s="354"/>
      <c r="F60" s="354"/>
      <c r="G60" s="354"/>
      <c r="H60" s="354"/>
      <c r="I60" s="354"/>
      <c r="J60" s="355"/>
      <c r="P60" s="181"/>
    </row>
    <row r="61" spans="2:16" ht="46.5" customHeight="1" thickBot="1" x14ac:dyDescent="0.4">
      <c r="B61" s="399" t="s">
        <v>195</v>
      </c>
      <c r="C61" s="400"/>
      <c r="D61" s="401"/>
      <c r="E61" s="373" t="s">
        <v>342</v>
      </c>
      <c r="F61" s="359"/>
      <c r="G61" s="360"/>
      <c r="H61" s="359" t="s">
        <v>294</v>
      </c>
      <c r="I61" s="359"/>
      <c r="J61" s="360"/>
      <c r="P61" s="181"/>
    </row>
    <row r="62" spans="2:16" customFormat="1" ht="33" customHeight="1" thickBot="1" x14ac:dyDescent="0.4">
      <c r="B62" s="361" t="s">
        <v>323</v>
      </c>
      <c r="C62" s="362"/>
      <c r="D62" s="363"/>
      <c r="E62" s="288" t="s">
        <v>322</v>
      </c>
      <c r="F62" s="289" t="s">
        <v>332</v>
      </c>
      <c r="G62" s="290" t="s">
        <v>308</v>
      </c>
      <c r="H62" s="291" t="s">
        <v>322</v>
      </c>
      <c r="I62" s="289" t="s">
        <v>332</v>
      </c>
      <c r="J62" s="290" t="s">
        <v>308</v>
      </c>
    </row>
    <row r="63" spans="2:16" ht="20.25" customHeight="1" x14ac:dyDescent="0.35">
      <c r="B63" s="364" t="s">
        <v>329</v>
      </c>
      <c r="C63" s="365"/>
      <c r="D63" s="366"/>
      <c r="E63" s="286" t="str">
        <f>"$"&amp;'References Tab'!I14&amp;"/Ton"</f>
        <v>$1500/Ton</v>
      </c>
      <c r="F63" s="282" t="str">
        <f>"$"&amp;'References Tab'!M14&amp;"/Ton"</f>
        <v>$1200/Ton</v>
      </c>
      <c r="G63" s="283" t="str">
        <f>"$"&amp;'References Tab'!Q14&amp;"/Ton"</f>
        <v>$500/Ton</v>
      </c>
      <c r="H63" s="284" t="str">
        <f>"$"&amp;'References Tab'!J14&amp;"/Ton"</f>
        <v>$500/Ton</v>
      </c>
      <c r="I63" s="282" t="str">
        <f>"$"&amp;'References Tab'!N14&amp;"/Ton"</f>
        <v>$500/Ton</v>
      </c>
      <c r="J63" s="283" t="str">
        <f>"$"&amp;'References Tab'!R14&amp;"/Ton"</f>
        <v>$500/Ton</v>
      </c>
      <c r="P63" s="181"/>
    </row>
    <row r="64" spans="2:16" ht="20.25" customHeight="1" thickBot="1" x14ac:dyDescent="0.4">
      <c r="B64" s="367" t="s">
        <v>330</v>
      </c>
      <c r="C64" s="368"/>
      <c r="D64" s="369"/>
      <c r="E64" s="287" t="str">
        <f>"$"&amp;'References Tab'!I13&amp;"/Ton"</f>
        <v>$3000/Ton</v>
      </c>
      <c r="F64" s="276" t="str">
        <f>"$"&amp;'References Tab'!M13&amp;"/Ton"</f>
        <v>$2400/Ton</v>
      </c>
      <c r="G64" s="277" t="str">
        <f>"$"&amp;'References Tab'!Q13&amp;"/Ton"</f>
        <v>$2000/Ton</v>
      </c>
      <c r="H64" s="285" t="str">
        <f>"$"&amp;'References Tab'!J13&amp;"/Ton"</f>
        <v>$3000/Ton</v>
      </c>
      <c r="I64" s="276" t="str">
        <f>"$"&amp;'References Tab'!N13&amp;"/Ton"</f>
        <v>$2400/Ton</v>
      </c>
      <c r="J64" s="277" t="str">
        <f>"$"&amp;'References Tab'!R13&amp;"/Ton"</f>
        <v>$2000/Ton</v>
      </c>
      <c r="K64" s="186"/>
      <c r="L64" s="186"/>
      <c r="M64" s="186"/>
      <c r="N64" s="186"/>
      <c r="O64" s="186"/>
      <c r="P64" s="181"/>
    </row>
    <row r="65" spans="1:16" ht="20.25" customHeight="1" thickBot="1" x14ac:dyDescent="0.4">
      <c r="B65" s="244" t="s">
        <v>295</v>
      </c>
      <c r="K65" s="186"/>
      <c r="L65" s="186"/>
      <c r="M65" s="186"/>
      <c r="N65" s="186"/>
      <c r="O65" s="186"/>
      <c r="P65" s="181"/>
    </row>
    <row r="66" spans="1:16" ht="20.149999999999999" customHeight="1" x14ac:dyDescent="0.35">
      <c r="B66" s="356" t="s">
        <v>195</v>
      </c>
      <c r="C66" s="357"/>
      <c r="D66" s="358"/>
      <c r="E66" s="280" t="s">
        <v>28</v>
      </c>
      <c r="F66"/>
      <c r="G66"/>
      <c r="K66" s="186"/>
      <c r="L66" s="186"/>
      <c r="M66" s="186"/>
      <c r="N66" s="186"/>
      <c r="O66" s="186"/>
      <c r="P66" s="181"/>
    </row>
    <row r="67" spans="1:16" ht="20.149999999999999" customHeight="1" thickBot="1" x14ac:dyDescent="0.4">
      <c r="B67" s="370" t="s">
        <v>325</v>
      </c>
      <c r="C67" s="371"/>
      <c r="D67" s="371"/>
      <c r="E67" s="279" t="str">
        <f>"$"&amp;'References Tab'!K8&amp;"/MMBTU"</f>
        <v>$150/MMBTU</v>
      </c>
      <c r="F67"/>
      <c r="G67"/>
      <c r="H67" s="278"/>
      <c r="I67" s="278"/>
      <c r="J67" s="278"/>
      <c r="K67" s="186"/>
      <c r="L67" s="186"/>
      <c r="M67" s="186"/>
      <c r="N67" s="186"/>
      <c r="O67" s="186"/>
      <c r="P67" s="181"/>
    </row>
    <row r="68" spans="1:16" ht="20.149999999999999" customHeight="1" x14ac:dyDescent="0.35">
      <c r="E68" s="186"/>
      <c r="F68"/>
      <c r="G68"/>
      <c r="H68" s="278"/>
      <c r="I68" s="278"/>
      <c r="J68" s="278"/>
      <c r="K68" s="186"/>
      <c r="L68" s="186"/>
      <c r="M68" s="186"/>
      <c r="N68" s="186"/>
      <c r="O68" s="186"/>
      <c r="P68" s="181"/>
    </row>
    <row r="69" spans="1:16" ht="15.65" customHeight="1" x14ac:dyDescent="0.35">
      <c r="B69" s="187" t="s">
        <v>197</v>
      </c>
      <c r="C69" s="188"/>
      <c r="D69" s="188"/>
      <c r="E69" s="188"/>
      <c r="F69" s="188"/>
      <c r="G69" s="188"/>
      <c r="H69" s="188"/>
      <c r="I69" s="186"/>
      <c r="J69" s="186"/>
      <c r="K69" s="186"/>
      <c r="L69" s="186"/>
      <c r="M69" s="186"/>
      <c r="N69" s="186"/>
      <c r="O69" s="186"/>
      <c r="P69" s="181"/>
    </row>
    <row r="70" spans="1:16" ht="12.65" customHeight="1" x14ac:dyDescent="0.35">
      <c r="B70" s="189" t="s">
        <v>24</v>
      </c>
      <c r="C70" s="186"/>
      <c r="D70" s="186"/>
      <c r="E70" s="186"/>
      <c r="F70" s="186"/>
      <c r="G70" s="186"/>
      <c r="H70" s="186"/>
      <c r="I70" s="186"/>
      <c r="J70" s="186"/>
      <c r="K70" s="186"/>
      <c r="L70" s="186"/>
      <c r="M70" s="186"/>
      <c r="N70" s="186"/>
      <c r="O70" s="186"/>
      <c r="P70" s="181"/>
    </row>
    <row r="71" spans="1:16" ht="6" hidden="1" customHeight="1" x14ac:dyDescent="0.35">
      <c r="B71" s="190"/>
      <c r="C71" s="186"/>
      <c r="D71" s="186"/>
      <c r="E71" s="186"/>
      <c r="F71" s="186"/>
      <c r="G71" s="186"/>
      <c r="H71" s="186"/>
      <c r="I71" s="186"/>
      <c r="J71" s="186"/>
      <c r="K71" s="186"/>
      <c r="L71" s="186"/>
      <c r="M71" s="186"/>
      <c r="N71" s="186"/>
      <c r="O71" s="186"/>
      <c r="P71" s="181"/>
    </row>
    <row r="72" spans="1:16" customFormat="1" ht="14.5" x14ac:dyDescent="0.35">
      <c r="B72" s="191" t="s">
        <v>198</v>
      </c>
      <c r="C72" s="52"/>
      <c r="D72" s="52"/>
      <c r="E72" s="52"/>
      <c r="F72" s="52"/>
      <c r="G72" s="52"/>
      <c r="H72" s="52"/>
      <c r="I72" s="52"/>
    </row>
    <row r="73" spans="1:16" customFormat="1" ht="14.5" x14ac:dyDescent="0.35">
      <c r="B73" s="191" t="s">
        <v>199</v>
      </c>
      <c r="C73" s="52"/>
      <c r="D73" s="52"/>
      <c r="E73" s="52"/>
      <c r="F73" s="52"/>
      <c r="G73" s="52"/>
      <c r="H73" s="52"/>
      <c r="I73" s="52"/>
    </row>
    <row r="74" spans="1:16" customFormat="1" ht="14.5" x14ac:dyDescent="0.35">
      <c r="B74" s="191" t="s">
        <v>324</v>
      </c>
      <c r="C74" s="52"/>
      <c r="D74" s="52"/>
      <c r="E74" s="52"/>
      <c r="F74" s="52"/>
      <c r="G74" s="52"/>
      <c r="H74" s="52"/>
      <c r="I74" s="52"/>
    </row>
    <row r="75" spans="1:16" ht="14.15" customHeight="1" x14ac:dyDescent="0.35">
      <c r="B75" s="192" t="s">
        <v>200</v>
      </c>
      <c r="C75" s="186"/>
      <c r="D75" s="186"/>
      <c r="E75" s="186"/>
      <c r="F75" s="186"/>
      <c r="G75" s="186"/>
      <c r="H75" s="186"/>
      <c r="I75" s="186"/>
      <c r="J75" s="186"/>
      <c r="K75" s="186"/>
      <c r="L75"/>
      <c r="M75"/>
      <c r="N75" s="186"/>
      <c r="O75" s="186"/>
      <c r="P75" s="181"/>
    </row>
    <row r="76" spans="1:16" customFormat="1" ht="14.5" x14ac:dyDescent="0.35">
      <c r="A76" s="85"/>
      <c r="B76" s="154" t="s">
        <v>303</v>
      </c>
      <c r="C76" s="87"/>
      <c r="D76" s="87"/>
      <c r="E76" s="87"/>
      <c r="F76" s="87"/>
      <c r="G76" s="87"/>
      <c r="H76" s="87"/>
      <c r="I76" s="87"/>
      <c r="J76" s="87"/>
      <c r="K76" s="87"/>
    </row>
    <row r="77" spans="1:16" customFormat="1" ht="14.5" x14ac:dyDescent="0.35">
      <c r="A77" s="85"/>
      <c r="B77" s="154" t="s">
        <v>343</v>
      </c>
      <c r="C77" s="87"/>
      <c r="D77" s="87"/>
      <c r="E77" s="87"/>
      <c r="F77" s="87"/>
      <c r="G77" s="87"/>
      <c r="H77" s="87"/>
      <c r="I77" s="87"/>
      <c r="J77" s="87"/>
      <c r="K77" s="87"/>
    </row>
    <row r="78" spans="1:16" ht="18" customHeight="1" x14ac:dyDescent="0.35">
      <c r="B78" s="192" t="s">
        <v>320</v>
      </c>
      <c r="C78" s="192"/>
      <c r="D78" s="192"/>
      <c r="E78" s="192"/>
      <c r="F78" s="192"/>
      <c r="G78" s="192"/>
      <c r="H78" s="192"/>
      <c r="I78" s="192"/>
      <c r="J78" s="192"/>
      <c r="K78" s="192"/>
      <c r="L78" s="192"/>
      <c r="M78" s="192"/>
      <c r="N78" s="193"/>
      <c r="P78" s="181"/>
    </row>
    <row r="79" spans="1:16" ht="18" customHeight="1" x14ac:dyDescent="0.35">
      <c r="B79" s="192" t="s">
        <v>201</v>
      </c>
      <c r="C79" s="192"/>
      <c r="D79" s="192"/>
      <c r="E79" s="192"/>
      <c r="F79" s="192"/>
      <c r="G79" s="192"/>
      <c r="H79" s="192"/>
      <c r="I79" s="192"/>
      <c r="J79" s="192"/>
      <c r="K79" s="192"/>
      <c r="L79" s="192"/>
      <c r="M79" s="192"/>
      <c r="N79" s="193"/>
      <c r="P79" s="181"/>
    </row>
    <row r="80" spans="1:16" ht="14.5" x14ac:dyDescent="0.35">
      <c r="B80" s="193" t="s">
        <v>202</v>
      </c>
      <c r="C80" s="193"/>
      <c r="D80" s="193"/>
      <c r="E80" s="193"/>
      <c r="F80" s="193"/>
      <c r="G80" s="193"/>
      <c r="H80" s="193"/>
      <c r="I80" s="193"/>
      <c r="J80" s="193"/>
      <c r="K80" s="193"/>
      <c r="L80" s="193"/>
      <c r="M80" s="193"/>
      <c r="N80" s="193"/>
      <c r="P80" s="181"/>
    </row>
    <row r="81" spans="2:18" ht="14.5" x14ac:dyDescent="0.35">
      <c r="B81" s="193" t="s">
        <v>203</v>
      </c>
      <c r="C81" s="193"/>
      <c r="D81" s="193"/>
      <c r="E81" s="193"/>
      <c r="F81" s="193"/>
      <c r="G81" s="193"/>
      <c r="H81" s="193"/>
      <c r="I81" s="193"/>
      <c r="J81" s="193"/>
      <c r="K81" s="193"/>
      <c r="L81" s="193"/>
      <c r="M81" s="193"/>
      <c r="N81" s="193"/>
      <c r="P81" s="181"/>
    </row>
    <row r="82" spans="2:18" ht="18" hidden="1" customHeight="1" x14ac:dyDescent="0.35">
      <c r="B82" s="192" t="s">
        <v>204</v>
      </c>
      <c r="C82" s="192"/>
      <c r="D82" s="192"/>
      <c r="E82" s="192"/>
      <c r="F82" s="192"/>
      <c r="G82" s="192"/>
      <c r="H82" s="192"/>
      <c r="I82" s="192"/>
      <c r="J82" s="192"/>
      <c r="K82" s="192"/>
      <c r="L82" s="192"/>
      <c r="M82" s="192"/>
      <c r="N82" s="193"/>
      <c r="P82" s="181"/>
    </row>
    <row r="83" spans="2:18" ht="18" hidden="1" customHeight="1" x14ac:dyDescent="0.35">
      <c r="B83" s="192" t="s">
        <v>205</v>
      </c>
      <c r="C83" s="192"/>
      <c r="D83" s="192"/>
      <c r="E83" s="192"/>
      <c r="F83" s="192"/>
      <c r="G83" s="192"/>
      <c r="H83" s="192"/>
      <c r="I83" s="192"/>
      <c r="J83" s="192"/>
      <c r="K83" s="192"/>
      <c r="L83" s="192"/>
      <c r="M83" s="192"/>
      <c r="N83" s="193"/>
      <c r="P83" s="181"/>
    </row>
    <row r="84" spans="2:18" ht="18" hidden="1" customHeight="1" x14ac:dyDescent="0.35">
      <c r="B84" s="192" t="s">
        <v>206</v>
      </c>
      <c r="C84" s="192"/>
      <c r="D84" s="192"/>
      <c r="E84" s="192"/>
      <c r="F84" s="192"/>
      <c r="G84" s="192"/>
      <c r="H84" s="192"/>
      <c r="I84" s="192"/>
      <c r="J84" s="192"/>
      <c r="K84" s="192"/>
      <c r="L84" s="192"/>
      <c r="M84" s="192"/>
      <c r="N84" s="192"/>
      <c r="P84" s="181"/>
    </row>
    <row r="85" spans="2:18" ht="18" customHeight="1" x14ac:dyDescent="0.35">
      <c r="B85" s="372" t="s">
        <v>207</v>
      </c>
      <c r="C85" s="372"/>
      <c r="D85" s="372"/>
      <c r="E85" s="372"/>
      <c r="F85" s="372"/>
      <c r="G85" s="372"/>
      <c r="H85" s="372"/>
      <c r="I85" s="372"/>
      <c r="J85" s="372"/>
      <c r="K85" s="372"/>
      <c r="L85" s="195"/>
      <c r="M85" s="195"/>
      <c r="N85" s="195"/>
      <c r="P85" s="181"/>
    </row>
    <row r="86" spans="2:18" ht="18" hidden="1" customHeight="1" x14ac:dyDescent="0.35">
      <c r="B86" s="194"/>
      <c r="C86" s="194"/>
      <c r="D86" s="194"/>
      <c r="E86" s="194"/>
      <c r="F86" s="194"/>
      <c r="G86" s="194"/>
      <c r="H86" s="194"/>
      <c r="I86" s="194"/>
      <c r="J86" s="194"/>
      <c r="K86" s="194"/>
      <c r="L86" s="195"/>
      <c r="M86" s="195"/>
      <c r="N86" s="195"/>
      <c r="P86" s="181"/>
    </row>
    <row r="87" spans="2:18" ht="15.65" customHeight="1" thickBot="1" x14ac:dyDescent="0.4">
      <c r="B87" s="185"/>
      <c r="C87" s="186"/>
      <c r="D87" s="186"/>
      <c r="E87" s="186"/>
      <c r="F87" s="186"/>
      <c r="G87" s="186"/>
      <c r="H87" s="186"/>
      <c r="I87" s="186"/>
      <c r="J87" s="186"/>
      <c r="K87" s="186"/>
      <c r="L87" s="186"/>
      <c r="M87" s="186"/>
      <c r="N87" s="186"/>
      <c r="O87" s="186"/>
      <c r="P87" s="181"/>
    </row>
    <row r="88" spans="2:18" ht="36.75" customHeight="1" x14ac:dyDescent="0.35">
      <c r="B88" s="185"/>
      <c r="C88" s="395" t="s">
        <v>208</v>
      </c>
      <c r="D88" s="396"/>
      <c r="E88" s="396"/>
      <c r="F88" s="292" t="s">
        <v>195</v>
      </c>
      <c r="G88" s="293" t="s">
        <v>209</v>
      </c>
      <c r="H88" s="397" t="s">
        <v>319</v>
      </c>
      <c r="I88" s="397"/>
      <c r="J88" s="396" t="s">
        <v>210</v>
      </c>
      <c r="K88" s="398"/>
      <c r="N88" s="196"/>
      <c r="O88" s="196"/>
      <c r="P88" s="181"/>
      <c r="Q88" s="181"/>
      <c r="R88" s="181"/>
    </row>
    <row r="89" spans="2:18" ht="35.15" customHeight="1" x14ac:dyDescent="0.35">
      <c r="B89" s="185"/>
      <c r="C89" s="416" t="s">
        <v>329</v>
      </c>
      <c r="D89" s="417"/>
      <c r="E89" s="417"/>
      <c r="F89" s="248"/>
      <c r="G89" s="275"/>
      <c r="H89" s="388"/>
      <c r="I89" s="388"/>
      <c r="J89" s="389">
        <f>IFERROR(IF($F$89="Select...","",IF($F$89="",0,'References Tab'!L4)),0)</f>
        <v>0</v>
      </c>
      <c r="K89" s="390"/>
      <c r="N89" s="196"/>
      <c r="O89" s="196"/>
      <c r="P89" s="181"/>
      <c r="Q89" s="181"/>
      <c r="R89" s="181"/>
    </row>
    <row r="90" spans="2:18" ht="35.15" customHeight="1" thickBot="1" x14ac:dyDescent="0.4">
      <c r="B90" s="185"/>
      <c r="C90" s="407" t="s">
        <v>330</v>
      </c>
      <c r="D90" s="408"/>
      <c r="E90" s="408"/>
      <c r="F90" s="294"/>
      <c r="G90" s="295"/>
      <c r="H90" s="388"/>
      <c r="I90" s="388"/>
      <c r="J90" s="389">
        <f>IFERROR(IF($F$90="Select...","",IF($F$90="",0,'References Tab'!L5)),0)</f>
        <v>0</v>
      </c>
      <c r="K90" s="390"/>
      <c r="N90" s="196"/>
      <c r="O90" s="181"/>
      <c r="P90" s="181"/>
      <c r="Q90" s="181"/>
    </row>
    <row r="91" spans="2:18" ht="34.5" customHeight="1" thickBot="1" x14ac:dyDescent="0.4">
      <c r="B91" s="185"/>
      <c r="C91" s="411" t="s">
        <v>331</v>
      </c>
      <c r="D91" s="411"/>
      <c r="E91" s="411"/>
      <c r="F91" s="411"/>
      <c r="G91" s="411"/>
      <c r="H91" s="403" t="s">
        <v>212</v>
      </c>
      <c r="I91" s="404"/>
      <c r="J91" s="405"/>
      <c r="K91" s="406"/>
      <c r="N91" s="196"/>
      <c r="O91" s="181"/>
      <c r="P91" s="181"/>
      <c r="Q91" s="181"/>
    </row>
    <row r="92" spans="2:18" ht="10" customHeight="1" thickBot="1" x14ac:dyDescent="0.4">
      <c r="B92" s="185"/>
      <c r="N92" s="196"/>
      <c r="O92" s="181"/>
      <c r="P92" s="181"/>
      <c r="Q92" s="181"/>
    </row>
    <row r="93" spans="2:18" ht="15.5" hidden="1" x14ac:dyDescent="0.35">
      <c r="B93" s="185"/>
      <c r="D93" s="198"/>
      <c r="E93" s="198"/>
      <c r="F93" s="198"/>
      <c r="G93" s="198"/>
      <c r="H93" s="198"/>
      <c r="I93" s="199" t="str">
        <f>IF(AND(SUM($J$89:$K$103)&gt;0,$J$91=0),"*Please enter Total Project Cost*","")</f>
        <v/>
      </c>
      <c r="J93" s="199"/>
      <c r="K93" s="199"/>
      <c r="N93" s="181"/>
      <c r="O93" s="181"/>
      <c r="P93" s="181"/>
    </row>
    <row r="94" spans="2:18" ht="15.5" hidden="1" x14ac:dyDescent="0.35">
      <c r="B94" s="185"/>
      <c r="D94" s="198"/>
      <c r="E94" s="409" t="s">
        <v>214</v>
      </c>
      <c r="F94" s="409"/>
      <c r="G94" s="410"/>
      <c r="H94" s="200"/>
      <c r="I94" s="177" t="s">
        <v>117</v>
      </c>
      <c r="K94" s="199"/>
      <c r="L94"/>
      <c r="M94"/>
      <c r="P94" s="181"/>
    </row>
    <row r="95" spans="2:18" ht="15.5" hidden="1" x14ac:dyDescent="0.35">
      <c r="B95" s="14"/>
      <c r="D95" s="198"/>
      <c r="E95" s="198"/>
      <c r="F95" s="198"/>
      <c r="G95" s="198"/>
      <c r="H95" s="198"/>
      <c r="I95" s="198"/>
      <c r="J95" s="199"/>
      <c r="K95" s="199"/>
      <c r="L95" s="199"/>
      <c r="N95" s="14"/>
      <c r="O95" s="14"/>
      <c r="P95" s="14"/>
    </row>
    <row r="96" spans="2:18" ht="15.5" hidden="1" x14ac:dyDescent="0.35">
      <c r="B96" s="14"/>
      <c r="C96" s="19"/>
      <c r="D96" s="19"/>
      <c r="E96" s="19"/>
      <c r="F96" s="19"/>
      <c r="G96" s="19"/>
      <c r="H96" s="19"/>
      <c r="I96" s="19"/>
      <c r="J96" s="19"/>
      <c r="K96" s="19"/>
      <c r="L96" s="199"/>
      <c r="M96" s="199"/>
      <c r="N96" s="14"/>
      <c r="O96" s="14"/>
      <c r="P96" s="14"/>
    </row>
    <row r="97" spans="1:16" ht="15.5" hidden="1" x14ac:dyDescent="0.35">
      <c r="B97" s="14"/>
      <c r="C97" s="131"/>
      <c r="D97" s="201"/>
      <c r="E97" s="14"/>
      <c r="F97" s="14"/>
      <c r="G97" s="14"/>
      <c r="H97" s="14"/>
      <c r="I97" s="14"/>
      <c r="J97" s="14"/>
      <c r="K97" s="14"/>
      <c r="L97" s="199"/>
      <c r="M97" s="199"/>
      <c r="N97" s="14"/>
      <c r="O97" s="14"/>
      <c r="P97" s="14"/>
    </row>
    <row r="98" spans="1:16" ht="14.5" hidden="1" x14ac:dyDescent="0.35">
      <c r="B98" s="19"/>
      <c r="C98" s="14"/>
      <c r="D98" s="14"/>
      <c r="E98" s="14"/>
      <c r="F98" s="14"/>
      <c r="G98" s="14"/>
      <c r="H98" s="14"/>
      <c r="I98" s="14"/>
      <c r="J98" s="14"/>
      <c r="K98" s="14"/>
      <c r="L98" s="19"/>
      <c r="M98" s="19"/>
      <c r="N98" s="202"/>
      <c r="O98" s="19"/>
      <c r="P98" s="19"/>
    </row>
    <row r="99" spans="1:16" ht="14.5" hidden="1" x14ac:dyDescent="0.35">
      <c r="A99" s="48" t="str">
        <f>"Application Version: " &amp; [1]Development!$C$3</f>
        <v>Application Version: 1.0_Draft15</v>
      </c>
      <c r="B99" s="41"/>
      <c r="L99" s="14"/>
      <c r="M99" s="14"/>
      <c r="N99" s="203" t="s">
        <v>36</v>
      </c>
      <c r="O99" s="41" t="str">
        <f>[1]Development!C5</f>
        <v>01.01.2026</v>
      </c>
      <c r="P99" s="14"/>
    </row>
    <row r="100" spans="1:16" ht="14.5" hidden="1" x14ac:dyDescent="0.35">
      <c r="B100" s="14"/>
      <c r="L100" s="14"/>
      <c r="M100" s="14"/>
      <c r="N100" s="14"/>
      <c r="O100" s="14"/>
      <c r="P100" s="14"/>
    </row>
    <row r="101" spans="1:16" ht="14.5" hidden="1" x14ac:dyDescent="0.35"/>
    <row r="102" spans="1:16" ht="36.75" customHeight="1" x14ac:dyDescent="0.35">
      <c r="C102" s="382" t="s">
        <v>208</v>
      </c>
      <c r="D102" s="383"/>
      <c r="E102" s="384"/>
      <c r="F102" s="293" t="s">
        <v>313</v>
      </c>
      <c r="G102" s="293" t="s">
        <v>209</v>
      </c>
      <c r="H102" s="414" t="s">
        <v>312</v>
      </c>
      <c r="I102" s="415"/>
      <c r="J102" s="412" t="s">
        <v>210</v>
      </c>
      <c r="K102" s="413"/>
    </row>
    <row r="103" spans="1:16" ht="35.15" customHeight="1" thickBot="1" x14ac:dyDescent="0.4">
      <c r="C103" s="385" t="s">
        <v>211</v>
      </c>
      <c r="D103" s="386"/>
      <c r="E103" s="387"/>
      <c r="F103" s="295"/>
      <c r="G103" s="295"/>
      <c r="H103" s="391"/>
      <c r="I103" s="392"/>
      <c r="J103" s="393">
        <f>IFERROR(IF($F$103="",0,'References Tab'!K8*H103),0)</f>
        <v>0</v>
      </c>
      <c r="K103" s="394"/>
    </row>
    <row r="104" spans="1:16" ht="34.5" customHeight="1" thickBot="1" x14ac:dyDescent="0.4">
      <c r="H104" s="403" t="s">
        <v>212</v>
      </c>
      <c r="I104" s="404"/>
      <c r="J104" s="405"/>
      <c r="K104" s="406"/>
    </row>
    <row r="105" spans="1:16" ht="10" customHeight="1" thickBot="1" x14ac:dyDescent="0.4">
      <c r="H105"/>
      <c r="I105"/>
      <c r="J105"/>
      <c r="K105"/>
      <c r="L105" s="274"/>
    </row>
    <row r="106" spans="1:16" ht="36.75" customHeight="1" thickBot="1" x14ac:dyDescent="0.4">
      <c r="H106" s="378" t="s">
        <v>213</v>
      </c>
      <c r="I106" s="379"/>
      <c r="J106" s="380">
        <f>MIN('References Tab'!$M$4,MIN(SUM(J89:K90)+J103,(J91+J104)*0.7))</f>
        <v>0</v>
      </c>
      <c r="K106" s="381"/>
    </row>
    <row r="107" spans="1:16" ht="14.5" customHeight="1" x14ac:dyDescent="0.35">
      <c r="J107" s="197" t="str">
        <f>IF(J106=0,"",IF(J106='References Tab'!$M$4,"Rebate capped at $500,000",IF(J106=J91*0.7,"Rebate capped at 70% of Total Project Cost","")))</f>
        <v/>
      </c>
    </row>
    <row r="108" spans="1:16" ht="14.5" customHeight="1" x14ac:dyDescent="0.35"/>
    <row r="109" spans="1:16" ht="14.5" customHeight="1" x14ac:dyDescent="0.35"/>
    <row r="110" spans="1:16" ht="14.5" customHeight="1" x14ac:dyDescent="0.35"/>
    <row r="111" spans="1:16" ht="14.5" customHeight="1" x14ac:dyDescent="0.35"/>
    <row r="112" spans="1:16"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sheetData>
  <sheetProtection algorithmName="SHA-512" hashValue="tKcMPRNJlCSoPXbcdyYYV6KZQyMNCGM3gAQtiTpGrYJpBS2hYfJRlyxcL3zleAhpNzWVra50bLpVhobUz9gDMw==" saltValue="BLc9f0K9F8u/qrIqraUJAA==" spinCount="100000" sheet="1" objects="1" scenarios="1"/>
  <mergeCells count="53">
    <mergeCell ref="B49:O49"/>
    <mergeCell ref="B50:O50"/>
    <mergeCell ref="B51:O51"/>
    <mergeCell ref="B53:N53"/>
    <mergeCell ref="H104:I104"/>
    <mergeCell ref="J104:K104"/>
    <mergeCell ref="C90:E90"/>
    <mergeCell ref="H90:I90"/>
    <mergeCell ref="J90:K90"/>
    <mergeCell ref="E94:G94"/>
    <mergeCell ref="C91:G91"/>
    <mergeCell ref="H91:I91"/>
    <mergeCell ref="J91:K91"/>
    <mergeCell ref="J102:K102"/>
    <mergeCell ref="H102:I102"/>
    <mergeCell ref="C89:E89"/>
    <mergeCell ref="H106:I106"/>
    <mergeCell ref="J106:K106"/>
    <mergeCell ref="C102:E102"/>
    <mergeCell ref="C103:E103"/>
    <mergeCell ref="B55:E55"/>
    <mergeCell ref="H89:I89"/>
    <mergeCell ref="J89:K89"/>
    <mergeCell ref="H103:I103"/>
    <mergeCell ref="J103:K103"/>
    <mergeCell ref="C88:E88"/>
    <mergeCell ref="H88:I88"/>
    <mergeCell ref="J88:K88"/>
    <mergeCell ref="B56:H56"/>
    <mergeCell ref="B57:H57"/>
    <mergeCell ref="B61:D61"/>
    <mergeCell ref="B67:D67"/>
    <mergeCell ref="B85:K85"/>
    <mergeCell ref="E61:G61"/>
    <mergeCell ref="A3:P3"/>
    <mergeCell ref="B7:N7"/>
    <mergeCell ref="B37:G37"/>
    <mergeCell ref="B40:N40"/>
    <mergeCell ref="B43:J43"/>
    <mergeCell ref="B41:O41"/>
    <mergeCell ref="B42:N42"/>
    <mergeCell ref="B54:O54"/>
    <mergeCell ref="B44:N44"/>
    <mergeCell ref="B45:N45"/>
    <mergeCell ref="B46:O46"/>
    <mergeCell ref="B47:O47"/>
    <mergeCell ref="B48:O48"/>
    <mergeCell ref="B60:J60"/>
    <mergeCell ref="B66:D66"/>
    <mergeCell ref="H61:J61"/>
    <mergeCell ref="B62:D62"/>
    <mergeCell ref="B63:D63"/>
    <mergeCell ref="B64:D64"/>
  </mergeCells>
  <conditionalFormatting sqref="B70:B71">
    <cfRule type="expression" dxfId="1" priority="3">
      <formula>#REF!="Select…"</formula>
    </cfRule>
  </conditionalFormatting>
  <conditionalFormatting sqref="F103:H103">
    <cfRule type="expression" dxfId="0" priority="2">
      <formula>$F89="New Construction"</formula>
    </cfRule>
  </conditionalFormatting>
  <dataValidations count="1">
    <dataValidation type="decimal" operator="greaterThanOrEqual" allowBlank="1" showInputMessage="1" showErrorMessage="1" sqref="G89:H89 G103:H103" xr:uid="{70AE2BEA-9963-4D83-ACF5-0553F77084DA}">
      <formula1>0</formula1>
    </dataValidation>
  </dataValidations>
  <hyperlinks>
    <hyperlink ref="B70" r:id="rId1" xr:uid="{91E565FD-D8D9-4435-A440-55385AB0CCC1}"/>
  </hyperlinks>
  <pageMargins left="0.7" right="0.7" top="0.75" bottom="0.75" header="0.3" footer="0.3"/>
  <pageSetup scale="34"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locked="0" defaultSize="0" autoFill="0" autoLine="0" autoPict="0">
                <anchor moveWithCells="1" sizeWithCells="1">
                  <from>
                    <xdr:col>1</xdr:col>
                    <xdr:colOff>381000</xdr:colOff>
                    <xdr:row>15</xdr:row>
                    <xdr:rowOff>488950</xdr:rowOff>
                  </from>
                  <to>
                    <xdr:col>3</xdr:col>
                    <xdr:colOff>279400</xdr:colOff>
                    <xdr:row>17</xdr:row>
                    <xdr:rowOff>76200</xdr:rowOff>
                  </to>
                </anchor>
              </controlPr>
            </control>
          </mc:Choice>
        </mc:AlternateContent>
        <mc:AlternateContent xmlns:mc="http://schemas.openxmlformats.org/markup-compatibility/2006">
          <mc:Choice Requires="x14">
            <control shapeId="4098" r:id="rId6" name="Check Box 2">
              <controlPr locked="0" defaultSize="0" autoFill="0" autoLine="0" autoPict="0">
                <anchor moveWithCells="1" sizeWithCells="1">
                  <from>
                    <xdr:col>1</xdr:col>
                    <xdr:colOff>381000</xdr:colOff>
                    <xdr:row>17</xdr:row>
                    <xdr:rowOff>336550</xdr:rowOff>
                  </from>
                  <to>
                    <xdr:col>3</xdr:col>
                    <xdr:colOff>279400</xdr:colOff>
                    <xdr:row>19</xdr:row>
                    <xdr:rowOff>76200</xdr:rowOff>
                  </to>
                </anchor>
              </controlPr>
            </control>
          </mc:Choice>
        </mc:AlternateContent>
        <mc:AlternateContent xmlns:mc="http://schemas.openxmlformats.org/markup-compatibility/2006">
          <mc:Choice Requires="x14">
            <control shapeId="4099" r:id="rId7" name="Check Box 3">
              <controlPr locked="0" defaultSize="0" autoFill="0" autoLine="0" autoPict="0">
                <anchor moveWithCells="1" sizeWithCells="1">
                  <from>
                    <xdr:col>1</xdr:col>
                    <xdr:colOff>381000</xdr:colOff>
                    <xdr:row>18</xdr:row>
                    <xdr:rowOff>336550</xdr:rowOff>
                  </from>
                  <to>
                    <xdr:col>3</xdr:col>
                    <xdr:colOff>279400</xdr:colOff>
                    <xdr:row>20</xdr:row>
                    <xdr:rowOff>76200</xdr:rowOff>
                  </to>
                </anchor>
              </controlPr>
            </control>
          </mc:Choice>
        </mc:AlternateContent>
        <mc:AlternateContent xmlns:mc="http://schemas.openxmlformats.org/markup-compatibility/2006">
          <mc:Choice Requires="x14">
            <control shapeId="4100" r:id="rId8" name="Check Box 4">
              <controlPr locked="0" defaultSize="0" autoFill="0" autoLine="0" autoPict="0">
                <anchor moveWithCells="1" sizeWithCells="1">
                  <from>
                    <xdr:col>1</xdr:col>
                    <xdr:colOff>381000</xdr:colOff>
                    <xdr:row>20</xdr:row>
                    <xdr:rowOff>31750</xdr:rowOff>
                  </from>
                  <to>
                    <xdr:col>3</xdr:col>
                    <xdr:colOff>279400</xdr:colOff>
                    <xdr:row>21</xdr:row>
                    <xdr:rowOff>0</xdr:rowOff>
                  </to>
                </anchor>
              </controlPr>
            </control>
          </mc:Choice>
        </mc:AlternateContent>
        <mc:AlternateContent xmlns:mc="http://schemas.openxmlformats.org/markup-compatibility/2006">
          <mc:Choice Requires="x14">
            <control shapeId="4101" r:id="rId9" name="Check Box 5">
              <controlPr locked="0" defaultSize="0" autoFill="0" autoLine="0" autoPict="0">
                <anchor moveWithCells="1" sizeWithCells="1">
                  <from>
                    <xdr:col>1</xdr:col>
                    <xdr:colOff>381000</xdr:colOff>
                    <xdr:row>21</xdr:row>
                    <xdr:rowOff>0</xdr:rowOff>
                  </from>
                  <to>
                    <xdr:col>5</xdr:col>
                    <xdr:colOff>38100</xdr:colOff>
                    <xdr:row>22</xdr:row>
                    <xdr:rowOff>19050</xdr:rowOff>
                  </to>
                </anchor>
              </controlPr>
            </control>
          </mc:Choice>
        </mc:AlternateContent>
        <mc:AlternateContent xmlns:mc="http://schemas.openxmlformats.org/markup-compatibility/2006">
          <mc:Choice Requires="x14">
            <control shapeId="4102" r:id="rId10" name="Check Box 6">
              <controlPr locked="0" defaultSize="0" autoFill="0" autoLine="0" autoPict="0">
                <anchor moveWithCells="1" sizeWithCells="1">
                  <from>
                    <xdr:col>1</xdr:col>
                    <xdr:colOff>381000</xdr:colOff>
                    <xdr:row>21</xdr:row>
                    <xdr:rowOff>222250</xdr:rowOff>
                  </from>
                  <to>
                    <xdr:col>3</xdr:col>
                    <xdr:colOff>279400</xdr:colOff>
                    <xdr:row>23</xdr:row>
                    <xdr:rowOff>12700</xdr:rowOff>
                  </to>
                </anchor>
              </controlPr>
            </control>
          </mc:Choice>
        </mc:AlternateContent>
        <mc:AlternateContent xmlns:mc="http://schemas.openxmlformats.org/markup-compatibility/2006">
          <mc:Choice Requires="x14">
            <control shapeId="4103" r:id="rId11" name="Check Box 7">
              <controlPr locked="0" defaultSize="0" autoFill="0" autoLine="0" autoPict="0">
                <anchor moveWithCells="1" sizeWithCells="1">
                  <from>
                    <xdr:col>1</xdr:col>
                    <xdr:colOff>393700</xdr:colOff>
                    <xdr:row>22</xdr:row>
                    <xdr:rowOff>146050</xdr:rowOff>
                  </from>
                  <to>
                    <xdr:col>5</xdr:col>
                    <xdr:colOff>641350</xdr:colOff>
                    <xdr:row>24</xdr:row>
                    <xdr:rowOff>0</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1</xdr:col>
                    <xdr:colOff>393700</xdr:colOff>
                    <xdr:row>27</xdr:row>
                    <xdr:rowOff>222250</xdr:rowOff>
                  </from>
                  <to>
                    <xdr:col>2</xdr:col>
                    <xdr:colOff>1390650</xdr:colOff>
                    <xdr:row>28</xdr:row>
                    <xdr:rowOff>133350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1</xdr:col>
                    <xdr:colOff>374650</xdr:colOff>
                    <xdr:row>32</xdr:row>
                    <xdr:rowOff>38100</xdr:rowOff>
                  </from>
                  <to>
                    <xdr:col>5</xdr:col>
                    <xdr:colOff>1028700</xdr:colOff>
                    <xdr:row>33</xdr:row>
                    <xdr:rowOff>146050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381000</xdr:colOff>
                    <xdr:row>33</xdr:row>
                    <xdr:rowOff>0</xdr:rowOff>
                  </from>
                  <to>
                    <xdr:col>5</xdr:col>
                    <xdr:colOff>774700</xdr:colOff>
                    <xdr:row>34</xdr:row>
                    <xdr:rowOff>127000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xdr:col>
                    <xdr:colOff>393700</xdr:colOff>
                    <xdr:row>27</xdr:row>
                    <xdr:rowOff>19050</xdr:rowOff>
                  </from>
                  <to>
                    <xdr:col>4</xdr:col>
                    <xdr:colOff>628650</xdr:colOff>
                    <xdr:row>27</xdr:row>
                    <xdr:rowOff>203200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1</xdr:col>
                    <xdr:colOff>393700</xdr:colOff>
                    <xdr:row>28</xdr:row>
                    <xdr:rowOff>184150</xdr:rowOff>
                  </from>
                  <to>
                    <xdr:col>4</xdr:col>
                    <xdr:colOff>12700</xdr:colOff>
                    <xdr:row>29</xdr:row>
                    <xdr:rowOff>165100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B9418D9-DBF3-4D78-8EE8-85106A6678A8}">
          <x14:formula1>
            <xm:f>'References Tab'!$I$12:$L$12</xm:f>
          </x14:formula1>
          <xm:sqref>F89:F90</xm:sqref>
        </x14:dataValidation>
        <x14:dataValidation type="list" allowBlank="1" showInputMessage="1" showErrorMessage="1" xr:uid="{C9EC5960-F263-45DF-8F8A-858A261C4D93}">
          <x14:formula1>
            <xm:f>'References Tab'!$B$32:$B$38</xm:f>
          </x14:formula1>
          <xm:sqref>F103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D2F15-6DDD-4D00-8720-A47BF5D4454D}">
  <sheetPr codeName="Sheet5">
    <tabColor rgb="FFFF0000"/>
  </sheetPr>
  <dimension ref="A1:AE55"/>
  <sheetViews>
    <sheetView topLeftCell="F1" zoomScale="65" zoomScaleNormal="90" workbookViewId="0">
      <selection activeCell="K8" sqref="K8"/>
    </sheetView>
  </sheetViews>
  <sheetFormatPr defaultRowHeight="14.5" x14ac:dyDescent="0.35"/>
  <cols>
    <col min="2" max="2" width="29.54296875" bestFit="1" customWidth="1"/>
    <col min="4" max="4" width="17.81640625" bestFit="1" customWidth="1"/>
    <col min="6" max="6" width="9.26953125" style="204" customWidth="1"/>
    <col min="8" max="8" width="52.54296875" bestFit="1" customWidth="1"/>
    <col min="9" max="9" width="30.81640625" bestFit="1" customWidth="1"/>
    <col min="10" max="10" width="36.1796875" customWidth="1"/>
    <col min="11" max="11" width="37.7265625" customWidth="1"/>
    <col min="12" max="12" width="23.453125" bestFit="1" customWidth="1"/>
    <col min="13" max="13" width="30.81640625" bestFit="1" customWidth="1"/>
    <col min="14" max="14" width="19.1796875" bestFit="1" customWidth="1"/>
    <col min="15" max="15" width="25.453125" bestFit="1" customWidth="1"/>
    <col min="16" max="16" width="23.453125" bestFit="1" customWidth="1"/>
    <col min="17" max="17" width="30.81640625" bestFit="1" customWidth="1"/>
    <col min="18" max="18" width="19.1796875" customWidth="1"/>
    <col min="19" max="19" width="25.453125" bestFit="1" customWidth="1"/>
    <col min="20" max="20" width="23.453125" bestFit="1" customWidth="1"/>
    <col min="21" max="21" width="12.7265625" style="204" customWidth="1"/>
    <col min="22" max="22" width="11.7265625" customWidth="1"/>
    <col min="23" max="23" width="33.54296875" bestFit="1" customWidth="1"/>
    <col min="24" max="24" width="38.26953125" bestFit="1" customWidth="1"/>
    <col min="25" max="25" width="34.81640625" customWidth="1"/>
    <col min="26" max="26" width="29.453125" customWidth="1"/>
    <col min="27" max="27" width="33" customWidth="1"/>
    <col min="28" max="28" width="31.81640625" customWidth="1"/>
    <col min="29" max="29" width="19.81640625" bestFit="1" customWidth="1"/>
  </cols>
  <sheetData>
    <row r="1" spans="1:28" ht="15" thickBot="1" x14ac:dyDescent="0.4">
      <c r="A1" s="418" t="s">
        <v>0</v>
      </c>
      <c r="B1" s="419"/>
      <c r="C1" s="419"/>
      <c r="D1" s="420"/>
      <c r="H1" s="418" t="s">
        <v>215</v>
      </c>
      <c r="I1" s="419"/>
      <c r="J1" s="419"/>
      <c r="K1" s="419"/>
      <c r="L1" s="419"/>
      <c r="M1" s="420"/>
      <c r="W1" s="418" t="s">
        <v>216</v>
      </c>
      <c r="X1" s="419"/>
      <c r="Y1" s="419"/>
      <c r="Z1" s="419"/>
      <c r="AA1" s="419"/>
      <c r="AB1" s="420"/>
    </row>
    <row r="2" spans="1:28" ht="15" thickBot="1" x14ac:dyDescent="0.4"/>
    <row r="3" spans="1:28" ht="15" thickBot="1" x14ac:dyDescent="0.4">
      <c r="B3" s="205" t="s">
        <v>217</v>
      </c>
      <c r="D3" s="205" t="s">
        <v>195</v>
      </c>
      <c r="I3" s="205" t="s">
        <v>195</v>
      </c>
      <c r="J3" s="205" t="s">
        <v>305</v>
      </c>
      <c r="K3" s="205" t="s">
        <v>310</v>
      </c>
      <c r="L3" s="205" t="s">
        <v>311</v>
      </c>
      <c r="M3" s="255" t="s">
        <v>218</v>
      </c>
      <c r="N3" s="205" t="s">
        <v>219</v>
      </c>
      <c r="X3" s="205" t="s">
        <v>208</v>
      </c>
    </row>
    <row r="4" spans="1:28" ht="15" thickBot="1" x14ac:dyDescent="0.4">
      <c r="B4" s="206" t="s">
        <v>15</v>
      </c>
      <c r="D4" s="206" t="s">
        <v>15</v>
      </c>
      <c r="H4" s="251" t="str">
        <f>IF(I4="","","ASHP/VRF/LUHP")</f>
        <v/>
      </c>
      <c r="I4" s="207" t="str">
        <f>IF('HP &amp; VRF-Eligibility&amp;Rebate'!F89="","",'HP &amp; VRF-Eligibility&amp;Rebate'!F89)</f>
        <v/>
      </c>
      <c r="J4" s="249" t="str">
        <f>IF('HP &amp; VRF-Eligibility&amp;Rebate'!H89="","",'HP &amp; VRF-Eligibility&amp;Rebate'!H89/12000)</f>
        <v/>
      </c>
      <c r="K4" s="253">
        <f>IF(J4&lt;=10,IFERROR(INDEX(I13:L14,MATCH(H4,H13:H14,0),MATCH(I4,I12:L12,0)),0),IF(AND(J4&gt;10,J4&lt;=20),IFERROR(INDEX(M13:P14,MATCH(H4,H13:H14,0),MATCH(I4,M12:P12,0)),0),IFERROR(INDEX(Q13:T14,MATCH(H4,H13:H14,0),MATCH(I4,Q12:T12,0)),0)))</f>
        <v>0</v>
      </c>
      <c r="L4" s="253" t="e">
        <f>K4*J4</f>
        <v>#VALUE!</v>
      </c>
      <c r="M4" s="421">
        <v>500000</v>
      </c>
      <c r="N4" s="423" t="str">
        <f>IF('HP &amp; VRF-Eligibility&amp;Rebate'!J91="","",'HP &amp; VRF-Eligibility&amp;Rebate'!J91)</f>
        <v/>
      </c>
      <c r="T4" s="208"/>
      <c r="V4" s="208"/>
      <c r="X4" s="206" t="s">
        <v>15</v>
      </c>
    </row>
    <row r="5" spans="1:28" ht="15" thickBot="1" x14ac:dyDescent="0.4">
      <c r="B5" s="206" t="s">
        <v>220</v>
      </c>
      <c r="D5" s="206" t="s">
        <v>221</v>
      </c>
      <c r="H5" s="250" t="str">
        <f>IF(I5="","","GSHP")</f>
        <v/>
      </c>
      <c r="I5" s="207" t="str">
        <f>IF('HP &amp; VRF-Eligibility&amp;Rebate'!F90="","",'HP &amp; VRF-Eligibility&amp;Rebate'!F90)</f>
        <v/>
      </c>
      <c r="J5" s="249" t="str">
        <f>IF('HP &amp; VRF-Eligibility&amp;Rebate'!H90="","",'HP &amp; VRF-Eligibility&amp;Rebate'!H90/12000)</f>
        <v/>
      </c>
      <c r="K5" s="254">
        <f>IF(J5&lt;=10,IFERROR(INDEX(I13:L14,MATCH(H5,H13:H14,0),MATCH(I5,I12:L12,0)),0),IF(AND(J5&gt;10,J5&lt;=20),IFERROR(INDEX(M13:P14,MATCH(H5,H13:H14,0),MATCH(I5,M12:P12,0)),0),IFERROR(INDEX(Q13:T14,MATCH(H5,H13:H14,0),MATCH(I5,Q12:T12,0)),0)))</f>
        <v>0</v>
      </c>
      <c r="L5" s="253" t="e">
        <f>K5*J5</f>
        <v>#VALUE!</v>
      </c>
      <c r="M5" s="422"/>
      <c r="N5" s="424"/>
      <c r="T5" s="208"/>
      <c r="V5" s="208"/>
      <c r="X5" s="206" t="s">
        <v>222</v>
      </c>
    </row>
    <row r="6" spans="1:28" ht="15" thickBot="1" x14ac:dyDescent="0.4">
      <c r="B6" s="206" t="s">
        <v>223</v>
      </c>
      <c r="D6" s="209" t="s">
        <v>20</v>
      </c>
      <c r="X6" s="206" t="s">
        <v>224</v>
      </c>
    </row>
    <row r="7" spans="1:28" ht="44" thickBot="1" x14ac:dyDescent="0.4">
      <c r="B7" s="206" t="s">
        <v>225</v>
      </c>
      <c r="H7" s="256" t="s">
        <v>208</v>
      </c>
      <c r="I7" s="257" t="s">
        <v>240</v>
      </c>
      <c r="J7" s="258" t="s">
        <v>241</v>
      </c>
      <c r="K7" s="259" t="s">
        <v>232</v>
      </c>
      <c r="T7" s="208"/>
      <c r="V7" s="208"/>
      <c r="X7" s="206" t="s">
        <v>226</v>
      </c>
    </row>
    <row r="8" spans="1:28" ht="15" thickBot="1" x14ac:dyDescent="0.4">
      <c r="B8" s="209" t="s">
        <v>227</v>
      </c>
      <c r="D8" s="205" t="s">
        <v>228</v>
      </c>
      <c r="H8" s="223" t="s">
        <v>196</v>
      </c>
      <c r="I8" s="224" t="s">
        <v>246</v>
      </c>
      <c r="J8" s="225">
        <v>0</v>
      </c>
      <c r="K8" s="303">
        <f>150*IF(D25=TRUE,1.25,1)</f>
        <v>150</v>
      </c>
      <c r="X8" s="209"/>
    </row>
    <row r="9" spans="1:28" ht="15" thickBot="1" x14ac:dyDescent="0.4">
      <c r="D9" s="206" t="s">
        <v>15</v>
      </c>
      <c r="O9" s="208"/>
      <c r="P9" s="208"/>
      <c r="Q9" s="208"/>
      <c r="R9" s="208"/>
      <c r="S9" s="208"/>
    </row>
    <row r="10" spans="1:28" ht="15" thickBot="1" x14ac:dyDescent="0.4">
      <c r="B10" s="210" t="s">
        <v>230</v>
      </c>
      <c r="D10" s="206" t="s">
        <v>231</v>
      </c>
      <c r="O10" s="208"/>
      <c r="P10" s="208"/>
      <c r="Q10" s="208"/>
      <c r="R10" s="208"/>
      <c r="S10" s="208"/>
      <c r="X10" s="210" t="s">
        <v>233</v>
      </c>
    </row>
    <row r="11" spans="1:28" ht="15" thickBot="1" x14ac:dyDescent="0.4">
      <c r="B11" s="206" t="s">
        <v>15</v>
      </c>
      <c r="D11" s="206" t="s">
        <v>234</v>
      </c>
      <c r="I11" s="425" t="s">
        <v>306</v>
      </c>
      <c r="J11" s="426"/>
      <c r="K11" s="426"/>
      <c r="L11" s="427"/>
      <c r="M11" s="425" t="s">
        <v>307</v>
      </c>
      <c r="N11" s="426"/>
      <c r="O11" s="426"/>
      <c r="P11" s="427"/>
      <c r="Q11" s="425" t="s">
        <v>308</v>
      </c>
      <c r="R11" s="426"/>
      <c r="S11" s="426"/>
      <c r="T11" s="427"/>
      <c r="X11" s="206" t="s">
        <v>15</v>
      </c>
    </row>
    <row r="12" spans="1:28" ht="15" thickBot="1" x14ac:dyDescent="0.4">
      <c r="B12" s="206" t="s">
        <v>235</v>
      </c>
      <c r="D12" s="206" t="s">
        <v>236</v>
      </c>
      <c r="I12" s="268" t="s">
        <v>232</v>
      </c>
      <c r="J12" s="269" t="s">
        <v>20</v>
      </c>
      <c r="K12" s="270" t="s">
        <v>229</v>
      </c>
      <c r="L12" s="271" t="s">
        <v>296</v>
      </c>
      <c r="M12" s="268" t="s">
        <v>232</v>
      </c>
      <c r="N12" s="269" t="s">
        <v>20</v>
      </c>
      <c r="O12" s="270" t="s">
        <v>229</v>
      </c>
      <c r="P12" s="271" t="s">
        <v>296</v>
      </c>
      <c r="Q12" s="268" t="s">
        <v>232</v>
      </c>
      <c r="R12" s="269" t="s">
        <v>20</v>
      </c>
      <c r="S12" s="270" t="s">
        <v>229</v>
      </c>
      <c r="T12" s="271" t="s">
        <v>296</v>
      </c>
      <c r="X12" s="206" t="s">
        <v>237</v>
      </c>
    </row>
    <row r="13" spans="1:28" ht="15" thickBot="1" x14ac:dyDescent="0.4">
      <c r="B13" s="209" t="s">
        <v>238</v>
      </c>
      <c r="D13" s="206" t="s">
        <v>239</v>
      </c>
      <c r="H13" s="272" t="s">
        <v>304</v>
      </c>
      <c r="I13" s="264">
        <f>3000*IF(D25=TRUE,1.25,1)</f>
        <v>3000</v>
      </c>
      <c r="J13" s="265">
        <f>3000*IF(D25=TRUE,1,1)</f>
        <v>3000</v>
      </c>
      <c r="K13" s="266">
        <f>J13</f>
        <v>3000</v>
      </c>
      <c r="L13" s="267">
        <f>J13</f>
        <v>3000</v>
      </c>
      <c r="M13" s="264">
        <f>2400*IF(D25=TRUE,1.25,1)</f>
        <v>2400</v>
      </c>
      <c r="N13" s="265">
        <f>2400*IF(D25=TRUE,1,1)</f>
        <v>2400</v>
      </c>
      <c r="O13" s="266">
        <f>N13</f>
        <v>2400</v>
      </c>
      <c r="P13" s="267">
        <f>N13</f>
        <v>2400</v>
      </c>
      <c r="Q13" s="264">
        <f>2000*IF(D25=TRUE,1.25,1)</f>
        <v>2000</v>
      </c>
      <c r="R13" s="265">
        <f>2000*IF(D25=TRUE,1,1)</f>
        <v>2000</v>
      </c>
      <c r="S13" s="266">
        <f>R13</f>
        <v>2000</v>
      </c>
      <c r="T13" s="267">
        <f>R13</f>
        <v>2000</v>
      </c>
      <c r="X13" s="209" t="s">
        <v>242</v>
      </c>
    </row>
    <row r="14" spans="1:28" ht="15" thickBot="1" x14ac:dyDescent="0.4">
      <c r="D14" s="206" t="s">
        <v>243</v>
      </c>
      <c r="H14" s="273" t="s">
        <v>309</v>
      </c>
      <c r="I14" s="260">
        <f>1500*IF(D25=TRUE,1.25,1)</f>
        <v>1500</v>
      </c>
      <c r="J14" s="261">
        <f>500*IF(D25=TRUE,1,1)</f>
        <v>500</v>
      </c>
      <c r="K14" s="262">
        <f>J14</f>
        <v>500</v>
      </c>
      <c r="L14" s="263">
        <f>J14</f>
        <v>500</v>
      </c>
      <c r="M14" s="260">
        <f>1200*IF(D25=TRUE,1.25,1)</f>
        <v>1200</v>
      </c>
      <c r="N14" s="261">
        <f>500*IF(D25=TRUE,1,1)</f>
        <v>500</v>
      </c>
      <c r="O14" s="262">
        <f>N14</f>
        <v>500</v>
      </c>
      <c r="P14" s="263">
        <f>N14</f>
        <v>500</v>
      </c>
      <c r="Q14" s="260">
        <f>500*IF(D25=TRUE,1.25,1)</f>
        <v>500</v>
      </c>
      <c r="R14" s="261">
        <f>500*IF(D25=TRUE,1,1)</f>
        <v>500</v>
      </c>
      <c r="S14" s="262">
        <f>R14</f>
        <v>500</v>
      </c>
      <c r="T14" s="263">
        <f>R14</f>
        <v>500</v>
      </c>
    </row>
    <row r="15" spans="1:28" ht="15" thickBot="1" x14ac:dyDescent="0.4">
      <c r="B15" s="205" t="s">
        <v>244</v>
      </c>
      <c r="D15" s="206" t="s">
        <v>245</v>
      </c>
      <c r="X15" s="211" t="s">
        <v>208</v>
      </c>
      <c r="Y15" s="212" t="s">
        <v>240</v>
      </c>
      <c r="Z15" s="213" t="s">
        <v>247</v>
      </c>
      <c r="AA15" s="214" t="s">
        <v>248</v>
      </c>
    </row>
    <row r="16" spans="1:28" x14ac:dyDescent="0.35">
      <c r="B16" s="206" t="s">
        <v>15</v>
      </c>
      <c r="D16" s="206" t="s">
        <v>249</v>
      </c>
      <c r="X16" s="215" t="s">
        <v>250</v>
      </c>
      <c r="Y16" s="216" t="s">
        <v>251</v>
      </c>
      <c r="Z16" s="217">
        <v>80</v>
      </c>
      <c r="AA16" s="218">
        <v>100</v>
      </c>
    </row>
    <row r="17" spans="2:28" x14ac:dyDescent="0.35">
      <c r="B17" s="206" t="s">
        <v>252</v>
      </c>
      <c r="D17" s="206" t="s">
        <v>253</v>
      </c>
      <c r="X17" s="215"/>
      <c r="Y17" s="216"/>
      <c r="Z17" s="217"/>
      <c r="AA17" s="218"/>
    </row>
    <row r="18" spans="2:28" x14ac:dyDescent="0.35">
      <c r="B18" s="206" t="s">
        <v>254</v>
      </c>
      <c r="D18" s="206" t="s">
        <v>255</v>
      </c>
      <c r="I18" s="227"/>
      <c r="J18" s="98"/>
      <c r="K18" s="98"/>
      <c r="L18" s="98"/>
      <c r="X18" s="219"/>
      <c r="Y18" s="220"/>
      <c r="Z18" s="221"/>
      <c r="AA18" s="222"/>
    </row>
    <row r="19" spans="2:28" ht="15" thickBot="1" x14ac:dyDescent="0.4">
      <c r="B19" s="209" t="s">
        <v>256</v>
      </c>
      <c r="D19" s="206" t="s">
        <v>257</v>
      </c>
      <c r="X19" s="223"/>
      <c r="Y19" s="224"/>
      <c r="Z19" s="225"/>
      <c r="AA19" s="226"/>
    </row>
    <row r="20" spans="2:28" ht="15" thickBot="1" x14ac:dyDescent="0.4">
      <c r="D20" s="206" t="s">
        <v>258</v>
      </c>
    </row>
    <row r="21" spans="2:28" ht="16" thickBot="1" x14ac:dyDescent="0.4">
      <c r="B21" s="205" t="s">
        <v>259</v>
      </c>
      <c r="D21" s="206" t="s">
        <v>260</v>
      </c>
      <c r="N21" s="252"/>
      <c r="X21" s="228" t="s">
        <v>261</v>
      </c>
    </row>
    <row r="22" spans="2:28" ht="28.5" thickBot="1" x14ac:dyDescent="0.4">
      <c r="B22" s="229" t="s">
        <v>23</v>
      </c>
      <c r="D22" s="209" t="s">
        <v>262</v>
      </c>
      <c r="W22" t="s">
        <v>233</v>
      </c>
      <c r="X22" s="230" t="s">
        <v>208</v>
      </c>
      <c r="Y22" s="231" t="s">
        <v>263</v>
      </c>
      <c r="Z22" s="231" t="s">
        <v>264</v>
      </c>
      <c r="AA22" s="231" t="s">
        <v>265</v>
      </c>
      <c r="AB22" s="231" t="s">
        <v>266</v>
      </c>
    </row>
    <row r="23" spans="2:28" ht="15" thickBot="1" x14ac:dyDescent="0.4">
      <c r="B23" s="232" t="s">
        <v>267</v>
      </c>
      <c r="W23" s="206" t="s">
        <v>237</v>
      </c>
      <c r="X23" s="206" t="s">
        <v>222</v>
      </c>
      <c r="Y23" s="233">
        <v>0</v>
      </c>
      <c r="Z23" s="234">
        <v>149</v>
      </c>
      <c r="AA23" s="234">
        <v>1.1879999999999999</v>
      </c>
      <c r="AB23" s="234">
        <v>0.876</v>
      </c>
    </row>
    <row r="24" spans="2:28" ht="14.5" customHeight="1" thickBot="1" x14ac:dyDescent="0.4">
      <c r="B24" s="232" t="s">
        <v>268</v>
      </c>
      <c r="D24" s="205" t="s">
        <v>248</v>
      </c>
      <c r="W24" s="206" t="s">
        <v>237</v>
      </c>
      <c r="X24" s="206" t="s">
        <v>222</v>
      </c>
      <c r="Y24" s="234">
        <v>150</v>
      </c>
      <c r="Z24" s="234">
        <v>10000</v>
      </c>
      <c r="AA24" s="234">
        <v>1.1879999999999999</v>
      </c>
      <c r="AB24" s="234">
        <v>0.85699999999999998</v>
      </c>
    </row>
    <row r="25" spans="2:28" ht="14.5" customHeight="1" thickBot="1" x14ac:dyDescent="0.4">
      <c r="B25" s="232" t="s">
        <v>269</v>
      </c>
      <c r="D25" s="209" t="b">
        <f>IF('Customer Information'!K20="YES",TRUE,FALSE)</f>
        <v>0</v>
      </c>
      <c r="W25" s="206" t="s">
        <v>237</v>
      </c>
      <c r="X25" s="235" t="s">
        <v>224</v>
      </c>
      <c r="Y25" s="233">
        <v>0</v>
      </c>
      <c r="Z25" s="234">
        <v>74</v>
      </c>
      <c r="AA25" s="234">
        <v>0.75</v>
      </c>
      <c r="AB25" s="234">
        <v>0.6</v>
      </c>
    </row>
    <row r="26" spans="2:28" ht="14.5" customHeight="1" thickBot="1" x14ac:dyDescent="0.4">
      <c r="B26" s="232" t="s">
        <v>270</v>
      </c>
      <c r="W26" s="206" t="s">
        <v>237</v>
      </c>
      <c r="X26" s="235" t="s">
        <v>224</v>
      </c>
      <c r="Y26" s="233">
        <v>75</v>
      </c>
      <c r="Z26" s="234">
        <v>149</v>
      </c>
      <c r="AA26" s="234">
        <v>0.72</v>
      </c>
      <c r="AB26" s="234">
        <v>0.56000000000000005</v>
      </c>
    </row>
    <row r="27" spans="2:28" ht="14.5" customHeight="1" thickBot="1" x14ac:dyDescent="0.4">
      <c r="B27" s="232" t="s">
        <v>271</v>
      </c>
      <c r="W27" s="206" t="s">
        <v>237</v>
      </c>
      <c r="X27" s="235" t="s">
        <v>224</v>
      </c>
      <c r="Y27" s="233">
        <v>150</v>
      </c>
      <c r="Z27" s="234">
        <v>299</v>
      </c>
      <c r="AA27" s="234">
        <v>0.66</v>
      </c>
      <c r="AB27" s="234">
        <v>0.54</v>
      </c>
    </row>
    <row r="28" spans="2:28" ht="14.5" customHeight="1" thickBot="1" x14ac:dyDescent="0.4">
      <c r="B28" s="232" t="s">
        <v>272</v>
      </c>
      <c r="W28" s="206" t="s">
        <v>237</v>
      </c>
      <c r="X28" s="235" t="s">
        <v>224</v>
      </c>
      <c r="Y28" s="233">
        <v>300</v>
      </c>
      <c r="Z28" s="234">
        <v>599</v>
      </c>
      <c r="AA28" s="234">
        <v>0.61</v>
      </c>
      <c r="AB28" s="234">
        <v>0.52</v>
      </c>
    </row>
    <row r="29" spans="2:28" ht="14.5" customHeight="1" thickBot="1" x14ac:dyDescent="0.4">
      <c r="B29" s="236" t="s">
        <v>273</v>
      </c>
      <c r="W29" s="206" t="s">
        <v>237</v>
      </c>
      <c r="X29" s="235" t="s">
        <v>224</v>
      </c>
      <c r="Y29" s="234">
        <v>600</v>
      </c>
      <c r="Z29" s="234">
        <v>10000</v>
      </c>
      <c r="AA29" s="234">
        <v>0.56000000000000005</v>
      </c>
      <c r="AB29" s="234">
        <v>0.5</v>
      </c>
    </row>
    <row r="30" spans="2:28" ht="44.15" customHeight="1" thickBot="1" x14ac:dyDescent="0.4">
      <c r="W30" s="206" t="s">
        <v>237</v>
      </c>
      <c r="X30" s="235" t="s">
        <v>226</v>
      </c>
      <c r="Y30" s="233">
        <v>0</v>
      </c>
      <c r="Z30" s="234">
        <v>149</v>
      </c>
      <c r="AA30" s="234">
        <v>0.61</v>
      </c>
      <c r="AB30" s="234">
        <v>0.55000000000000004</v>
      </c>
    </row>
    <row r="31" spans="2:28" ht="23.15" customHeight="1" thickBot="1" x14ac:dyDescent="0.4">
      <c r="B31" s="205" t="s">
        <v>313</v>
      </c>
      <c r="W31" s="206" t="s">
        <v>237</v>
      </c>
      <c r="X31" s="235" t="s">
        <v>226</v>
      </c>
      <c r="Y31" s="233">
        <v>150</v>
      </c>
      <c r="Z31" s="234">
        <v>299</v>
      </c>
      <c r="AA31" s="234">
        <v>0.61</v>
      </c>
      <c r="AB31" s="234">
        <v>0.55000000000000004</v>
      </c>
    </row>
    <row r="32" spans="2:28" ht="23.15" customHeight="1" thickBot="1" x14ac:dyDescent="0.4">
      <c r="B32" s="232" t="s">
        <v>314</v>
      </c>
      <c r="W32" s="206" t="s">
        <v>237</v>
      </c>
      <c r="X32" s="235" t="s">
        <v>226</v>
      </c>
      <c r="Y32" s="233">
        <v>300</v>
      </c>
      <c r="Z32" s="234">
        <v>399</v>
      </c>
      <c r="AA32" s="234">
        <v>0.56000000000000005</v>
      </c>
      <c r="AB32" s="234">
        <v>0.52</v>
      </c>
    </row>
    <row r="33" spans="2:28" ht="23.5" customHeight="1" thickBot="1" x14ac:dyDescent="0.4">
      <c r="B33" s="232" t="s">
        <v>318</v>
      </c>
      <c r="W33" s="206" t="s">
        <v>237</v>
      </c>
      <c r="X33" s="235" t="s">
        <v>226</v>
      </c>
      <c r="Y33" s="233">
        <v>400</v>
      </c>
      <c r="Z33" s="234">
        <v>599</v>
      </c>
      <c r="AA33" s="234">
        <v>0.56000000000000005</v>
      </c>
      <c r="AB33" s="234">
        <v>0.5</v>
      </c>
    </row>
    <row r="34" spans="2:28" ht="15" thickBot="1" x14ac:dyDescent="0.4">
      <c r="B34" s="232" t="s">
        <v>304</v>
      </c>
      <c r="W34" s="206" t="s">
        <v>237</v>
      </c>
      <c r="X34" s="235" t="s">
        <v>226</v>
      </c>
      <c r="Y34" s="234">
        <v>600</v>
      </c>
      <c r="Z34" s="234">
        <v>10000</v>
      </c>
      <c r="AA34" s="234">
        <v>0.56000000000000005</v>
      </c>
      <c r="AB34" s="234">
        <v>0.5</v>
      </c>
    </row>
    <row r="35" spans="2:28" ht="15" thickBot="1" x14ac:dyDescent="0.4">
      <c r="B35" s="232" t="s">
        <v>315</v>
      </c>
      <c r="X35" s="237" t="s">
        <v>242</v>
      </c>
      <c r="Y35" s="237"/>
    </row>
    <row r="36" spans="2:28" ht="28.5" thickBot="1" x14ac:dyDescent="0.4">
      <c r="B36" s="232" t="s">
        <v>316</v>
      </c>
      <c r="W36" s="228" t="s">
        <v>233</v>
      </c>
      <c r="X36" s="230" t="s">
        <v>208</v>
      </c>
      <c r="Y36" s="231" t="s">
        <v>263</v>
      </c>
      <c r="Z36" s="231" t="s">
        <v>264</v>
      </c>
      <c r="AA36" s="231" t="s">
        <v>265</v>
      </c>
      <c r="AB36" s="231" t="s">
        <v>266</v>
      </c>
    </row>
    <row r="37" spans="2:28" ht="15" thickBot="1" x14ac:dyDescent="0.4">
      <c r="B37" s="232" t="s">
        <v>317</v>
      </c>
      <c r="W37" s="237" t="s">
        <v>242</v>
      </c>
      <c r="X37" s="206" t="s">
        <v>222</v>
      </c>
      <c r="Y37" s="233">
        <v>0</v>
      </c>
      <c r="Z37" s="234">
        <v>149</v>
      </c>
      <c r="AA37" s="234">
        <v>1.2370000000000001</v>
      </c>
      <c r="AB37" s="234">
        <v>0.75900000000000001</v>
      </c>
    </row>
    <row r="38" spans="2:28" ht="15" thickBot="1" x14ac:dyDescent="0.4">
      <c r="B38" s="236" t="s">
        <v>262</v>
      </c>
      <c r="W38" s="237" t="s">
        <v>242</v>
      </c>
      <c r="X38" s="206" t="s">
        <v>222</v>
      </c>
      <c r="Y38" s="234">
        <v>150</v>
      </c>
      <c r="Z38" s="234">
        <v>10000</v>
      </c>
      <c r="AA38" s="234">
        <v>1.2370000000000001</v>
      </c>
      <c r="AB38" s="234">
        <v>0.745</v>
      </c>
    </row>
    <row r="39" spans="2:28" ht="15" customHeight="1" thickBot="1" x14ac:dyDescent="0.4">
      <c r="W39" s="237" t="s">
        <v>242</v>
      </c>
      <c r="X39" s="235" t="s">
        <v>224</v>
      </c>
      <c r="Y39" s="233">
        <v>0</v>
      </c>
      <c r="Z39" s="234">
        <v>74</v>
      </c>
      <c r="AA39" s="234">
        <v>0.78</v>
      </c>
      <c r="AB39" s="234">
        <v>0.5</v>
      </c>
    </row>
    <row r="40" spans="2:28" ht="15" thickBot="1" x14ac:dyDescent="0.4">
      <c r="W40" s="237" t="s">
        <v>242</v>
      </c>
      <c r="X40" s="235" t="s">
        <v>224</v>
      </c>
      <c r="Y40" s="233">
        <v>75</v>
      </c>
      <c r="Z40" s="234">
        <v>149</v>
      </c>
      <c r="AA40" s="234">
        <v>0.75</v>
      </c>
      <c r="AB40" s="234">
        <v>0.49</v>
      </c>
    </row>
    <row r="41" spans="2:28" ht="15" thickBot="1" x14ac:dyDescent="0.4">
      <c r="W41" s="237" t="s">
        <v>242</v>
      </c>
      <c r="X41" s="235" t="s">
        <v>224</v>
      </c>
      <c r="Y41" s="233">
        <v>150</v>
      </c>
      <c r="Z41" s="234">
        <v>299</v>
      </c>
      <c r="AA41" s="234">
        <v>0.68</v>
      </c>
      <c r="AB41" s="234">
        <v>0.44</v>
      </c>
    </row>
    <row r="42" spans="2:28" ht="15" thickBot="1" x14ac:dyDescent="0.4">
      <c r="W42" s="237" t="s">
        <v>242</v>
      </c>
      <c r="X42" s="235" t="s">
        <v>224</v>
      </c>
      <c r="Y42" s="233">
        <v>300</v>
      </c>
      <c r="Z42" s="234">
        <v>599</v>
      </c>
      <c r="AA42" s="234">
        <v>0.625</v>
      </c>
      <c r="AB42" s="234">
        <v>0.41</v>
      </c>
    </row>
    <row r="43" spans="2:28" ht="15" thickBot="1" x14ac:dyDescent="0.4">
      <c r="W43" s="237" t="s">
        <v>242</v>
      </c>
      <c r="X43" s="235" t="s">
        <v>224</v>
      </c>
      <c r="Y43" s="234">
        <v>600</v>
      </c>
      <c r="Z43" s="234">
        <v>10000</v>
      </c>
      <c r="AA43" s="234">
        <v>0.58499999999999996</v>
      </c>
      <c r="AB43" s="234">
        <v>0.38</v>
      </c>
    </row>
    <row r="44" spans="2:28" ht="15" thickBot="1" x14ac:dyDescent="0.4">
      <c r="W44" s="237" t="s">
        <v>242</v>
      </c>
      <c r="X44" s="235" t="s">
        <v>226</v>
      </c>
      <c r="Y44" s="233">
        <v>0</v>
      </c>
      <c r="Z44" s="234">
        <v>149</v>
      </c>
      <c r="AA44" s="234">
        <v>0.69499999999999995</v>
      </c>
      <c r="AB44" s="234">
        <v>0.44</v>
      </c>
    </row>
    <row r="45" spans="2:28" ht="15" thickBot="1" x14ac:dyDescent="0.4">
      <c r="W45" s="237" t="s">
        <v>242</v>
      </c>
      <c r="X45" s="235" t="s">
        <v>226</v>
      </c>
      <c r="Y45" s="233">
        <v>150</v>
      </c>
      <c r="Z45" s="234">
        <v>299</v>
      </c>
      <c r="AA45" s="234">
        <v>0.63500000000000001</v>
      </c>
      <c r="AB45" s="234">
        <v>0.4</v>
      </c>
    </row>
    <row r="46" spans="2:28" ht="15" thickBot="1" x14ac:dyDescent="0.4">
      <c r="W46" s="237" t="s">
        <v>242</v>
      </c>
      <c r="X46" s="235" t="s">
        <v>226</v>
      </c>
      <c r="Y46" s="233">
        <v>300</v>
      </c>
      <c r="Z46" s="234">
        <v>399</v>
      </c>
      <c r="AA46" s="234">
        <v>0.59499999999999997</v>
      </c>
      <c r="AB46" s="234">
        <v>0.39</v>
      </c>
    </row>
    <row r="47" spans="2:28" ht="15" thickBot="1" x14ac:dyDescent="0.4">
      <c r="W47" s="237" t="s">
        <v>242</v>
      </c>
      <c r="X47" s="235" t="s">
        <v>226</v>
      </c>
      <c r="Y47" s="233">
        <v>400</v>
      </c>
      <c r="Z47" s="234">
        <v>599</v>
      </c>
      <c r="AA47" s="234">
        <v>0.58499999999999996</v>
      </c>
      <c r="AB47" s="234">
        <v>0.38</v>
      </c>
    </row>
    <row r="48" spans="2:28" ht="15" thickBot="1" x14ac:dyDescent="0.4">
      <c r="W48" s="237" t="s">
        <v>242</v>
      </c>
      <c r="X48" s="235" t="s">
        <v>226</v>
      </c>
      <c r="Y48" s="234">
        <v>600</v>
      </c>
      <c r="Z48" s="234">
        <v>10000</v>
      </c>
      <c r="AA48" s="234">
        <v>0.58499999999999996</v>
      </c>
      <c r="AB48" s="234">
        <v>0.38</v>
      </c>
    </row>
    <row r="49" spans="24:31" x14ac:dyDescent="0.35">
      <c r="AC49" t="s">
        <v>274</v>
      </c>
    </row>
    <row r="50" spans="24:31" x14ac:dyDescent="0.35">
      <c r="X50" s="238" t="s">
        <v>275</v>
      </c>
      <c r="Y50" s="238" t="s">
        <v>263</v>
      </c>
      <c r="Z50" t="s">
        <v>265</v>
      </c>
      <c r="AA50" t="s">
        <v>266</v>
      </c>
      <c r="AB50" t="s">
        <v>276</v>
      </c>
      <c r="AC50" t="s">
        <v>277</v>
      </c>
      <c r="AD50" t="s">
        <v>278</v>
      </c>
      <c r="AE50" t="s">
        <v>279</v>
      </c>
    </row>
    <row r="51" spans="24:31" x14ac:dyDescent="0.35">
      <c r="X51" s="238">
        <v>1</v>
      </c>
      <c r="Y51" s="238">
        <v>300</v>
      </c>
      <c r="Z51">
        <v>0.61</v>
      </c>
      <c r="AA51">
        <v>0.52</v>
      </c>
      <c r="AB51">
        <v>-141.024</v>
      </c>
      <c r="AC51">
        <v>592110.96000000008</v>
      </c>
      <c r="AD51">
        <f>AC51*0.003412</f>
        <v>2020.2825955200003</v>
      </c>
      <c r="AE51">
        <f>AD51*80</f>
        <v>161622.60764160001</v>
      </c>
    </row>
    <row r="52" spans="24:31" x14ac:dyDescent="0.35">
      <c r="X52" s="238">
        <v>2</v>
      </c>
      <c r="Y52" s="238">
        <v>0</v>
      </c>
      <c r="Z52">
        <v>1.1879999999999999</v>
      </c>
      <c r="AA52">
        <v>0.876</v>
      </c>
      <c r="AB52">
        <v>15.039999999999996</v>
      </c>
      <c r="AC52">
        <v>242034.40000000002</v>
      </c>
      <c r="AD52">
        <f t="shared" ref="AD52:AD54" si="0">AC52*0.003412</f>
        <v>825.82137280000006</v>
      </c>
      <c r="AE52">
        <f t="shared" ref="AE52:AE54" si="1">AD52*80</f>
        <v>66065.709824000005</v>
      </c>
    </row>
    <row r="53" spans="24:31" x14ac:dyDescent="0.35">
      <c r="X53" s="238">
        <v>3</v>
      </c>
      <c r="Y53" s="238">
        <v>600</v>
      </c>
      <c r="Z53">
        <v>0.58499999999999996</v>
      </c>
      <c r="AA53">
        <v>0.38</v>
      </c>
      <c r="AB53">
        <v>-3320</v>
      </c>
      <c r="AC53">
        <v>11540300</v>
      </c>
      <c r="AD53">
        <f t="shared" si="0"/>
        <v>39375.503600000004</v>
      </c>
      <c r="AE53">
        <f t="shared" si="1"/>
        <v>3150040.2880000002</v>
      </c>
    </row>
    <row r="54" spans="24:31" x14ac:dyDescent="0.35">
      <c r="X54" s="238">
        <v>4</v>
      </c>
      <c r="Y54" s="238">
        <v>150</v>
      </c>
      <c r="Z54">
        <v>1.2370000000000001</v>
      </c>
      <c r="AA54">
        <v>0.745</v>
      </c>
      <c r="AB54">
        <v>74.512800000000027</v>
      </c>
      <c r="AC54">
        <v>911970.64800000004</v>
      </c>
      <c r="AD54">
        <f t="shared" si="0"/>
        <v>3111.6438509760001</v>
      </c>
      <c r="AE54">
        <f t="shared" si="1"/>
        <v>248931.50807808002</v>
      </c>
    </row>
    <row r="55" spans="24:31" x14ac:dyDescent="0.35">
      <c r="Y55" s="238"/>
    </row>
  </sheetData>
  <mergeCells count="8">
    <mergeCell ref="A1:D1"/>
    <mergeCell ref="H1:M1"/>
    <mergeCell ref="W1:AB1"/>
    <mergeCell ref="M4:M5"/>
    <mergeCell ref="N4:N5"/>
    <mergeCell ref="I11:L11"/>
    <mergeCell ref="M11:P11"/>
    <mergeCell ref="Q11:T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Customer Information</vt:lpstr>
      <vt:lpstr>Terms &amp; Conditions</vt:lpstr>
      <vt:lpstr>HP &amp; VRF-Eligibility&amp;Rebate</vt:lpstr>
      <vt:lpstr>Building_Type</vt:lpstr>
      <vt:lpstr>Custom_Project_Type</vt:lpstr>
      <vt:lpstr>DAC_YES_NO</vt:lpstr>
      <vt:lpstr>Org_Type</vt:lpstr>
      <vt:lpstr>Project_Type</vt:lpstr>
      <vt:lpstr>REBATEMETHOD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Evelyn</dc:creator>
  <cp:lastModifiedBy>Dean, Evelyn</cp:lastModifiedBy>
  <cp:lastPrinted>2025-12-08T18:08:31Z</cp:lastPrinted>
  <dcterms:created xsi:type="dcterms:W3CDTF">2025-11-18T18:45:14Z</dcterms:created>
  <dcterms:modified xsi:type="dcterms:W3CDTF">2025-12-19T18:54:17Z</dcterms:modified>
</cp:coreProperties>
</file>