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24226"/>
  <mc:AlternateContent xmlns:mc="http://schemas.openxmlformats.org/markup-compatibility/2006">
    <mc:Choice Requires="x15">
      <x15ac:absPath xmlns:x15ac="http://schemas.microsoft.com/office/spreadsheetml/2010/11/ac" url="\\employees.root.local\pw\EFF\Shared\ees_mgmt\11_PSEG-Program Planning\Applications\2025 Active\FMR\"/>
    </mc:Choice>
  </mc:AlternateContent>
  <xr:revisionPtr revIDLastSave="0" documentId="13_ncr:1_{76A683A0-B9E9-4DE3-8521-F1B9FE05EDA3}" xr6:coauthVersionLast="47" xr6:coauthVersionMax="47" xr10:uidLastSave="{00000000-0000-0000-0000-000000000000}"/>
  <workbookProtection workbookAlgorithmName="SHA-512" workbookHashValue="A3YsUH5Tz2IgcQ+IfZH4xi/uFqwO6SrdH2KdnnGEyyuvbAI3+lcufUeZ8W0Z62A73y9f6hETbqo4hu04cVKJIQ==" workbookSaltValue="5rk2JNrYcNYGReOJPu0VsQ==" workbookSpinCount="100000" lockStructure="1"/>
  <bookViews>
    <workbookView xWindow="-120" yWindow="-120" windowWidth="29040" windowHeight="15720" tabRatio="707" firstSheet="2" activeTab="2" xr2:uid="{00000000-000D-0000-FFFF-FFFF00000000}"/>
  </bookViews>
  <sheets>
    <sheet name="Instructions" sheetId="60" state="veryHidden" r:id="rId1"/>
    <sheet name="Development" sheetId="18" state="veryHidden" r:id="rId2"/>
    <sheet name="General Information" sheetId="45" r:id="rId3"/>
    <sheet name="Fleet Description" sheetId="61" r:id="rId4"/>
    <sheet name="References" sheetId="3" state="veryHidden" r:id="rId5"/>
    <sheet name="Ts and Cs" sheetId="22" r:id="rId6"/>
    <sheet name="AssignmentForm" sheetId="25" state="veryHidden" r:id="rId7"/>
    <sheet name="Eligibility Table(Can't Edit) " sheetId="55" state="veryHidden" r:id="rId8"/>
    <sheet name="Glossary" sheetId="67" r:id="rId9"/>
    <sheet name="Guidelines " sheetId="24" r:id="rId10"/>
    <sheet name="Required Documents" sheetId="26" r:id="rId11"/>
    <sheet name="Eligibility Table" sheetId="70" r:id="rId12"/>
    <sheet name="Fleet Equipment Worksheet" sheetId="75" r:id="rId13"/>
    <sheet name="Fleet Cost Template" sheetId="77" r:id="rId14"/>
    <sheet name="Qualifying_Index" sheetId="76" state="veryHidden" r:id="rId15"/>
    <sheet name="Project Completion Form" sheetId="23" state="veryHidden" r:id="rId16"/>
  </sheets>
  <definedNames>
    <definedName name="_xlnm._FilterDatabase" localSheetId="4" hidden="1">References!$C$40:$C$53</definedName>
    <definedName name="Application_Code" localSheetId="0">#REF!</definedName>
    <definedName name="Instructions" localSheetId="0">Instructions!$A$1</definedName>
    <definedName name="_xlnm.Print_Area" localSheetId="13">'Fleet Cost Template'!$A$1:$N$39</definedName>
    <definedName name="_xlnm.Print_Area" localSheetId="15">'Project Completion Form'!$A$1:$L$80</definedName>
    <definedName name="_xlnm.Print_Area" localSheetId="5">'Ts and Cs'!$A$1:$L$27</definedName>
    <definedName name="Z_3E98CB88_96C1_4B76_A23D_42BE2C3750E1_.wvu.Cols" localSheetId="11" hidden="1">'Eligibility Table'!$W:$JF</definedName>
    <definedName name="Z_3E98CB88_96C1_4B76_A23D_42BE2C3750E1_.wvu.Cols" localSheetId="8" hidden="1">Glossary!$M:$IV</definedName>
    <definedName name="Z_3E98CB88_96C1_4B76_A23D_42BE2C3750E1_.wvu.Cols" localSheetId="9" hidden="1">'Guidelines '!$N:$IW</definedName>
    <definedName name="Z_3E98CB88_96C1_4B76_A23D_42BE2C3750E1_.wvu.Cols" localSheetId="5" hidden="1">'Ts and Cs'!$M:$IV</definedName>
    <definedName name="Z_3E98CB88_96C1_4B76_A23D_42BE2C3750E1_.wvu.PrintArea" localSheetId="11" hidden="1">'Eligibility Table'!$K$1:$V$10</definedName>
    <definedName name="Z_3E98CB88_96C1_4B76_A23D_42BE2C3750E1_.wvu.PrintArea" localSheetId="8" hidden="1">Glossary!$A$1:$L$34</definedName>
    <definedName name="Z_3E98CB88_96C1_4B76_A23D_42BE2C3750E1_.wvu.PrintArea" localSheetId="9" hidden="1">'Guidelines '!$A$1:$M$36</definedName>
    <definedName name="Z_3E98CB88_96C1_4B76_A23D_42BE2C3750E1_.wvu.PrintArea" localSheetId="5" hidden="1">'Ts and Cs'!$A$1:$L$77</definedName>
    <definedName name="Z_3E98CB88_96C1_4B76_A23D_42BE2C3750E1_.wvu.Rows" localSheetId="11" hidden="1">'Eligibility Table'!$11:$65493,'Eligibility Table'!#REF!</definedName>
    <definedName name="Z_3E98CB88_96C1_4B76_A23D_42BE2C3750E1_.wvu.Rows" localSheetId="8" hidden="1">Glossary!$35:$65517,Glossary!#REF!</definedName>
    <definedName name="Z_3E98CB88_96C1_4B76_A23D_42BE2C3750E1_.wvu.Rows" localSheetId="9" hidden="1">'Guidelines '!$37:$65518,'Guidelines '!#REF!</definedName>
    <definedName name="Z_3E98CB88_96C1_4B76_A23D_42BE2C3750E1_.wvu.Rows" localSheetId="5" hidden="1">'Ts and Cs'!$106:$65533,'Ts and Cs'!$78:$105</definedName>
    <definedName name="Z_413575D0_A88C_4EFD_A604_365F28B09173_.wvu.Cols" localSheetId="6" hidden="1">AssignmentForm!$M:$IV</definedName>
    <definedName name="Z_413575D0_A88C_4EFD_A604_365F28B09173_.wvu.Cols" localSheetId="10" hidden="1">'Required Documents'!$H:$IV</definedName>
    <definedName name="Z_413575D0_A88C_4EFD_A604_365F28B09173_.wvu.PrintArea" localSheetId="6" hidden="1">AssignmentForm!$A$1:$L$35</definedName>
    <definedName name="Z_413575D0_A88C_4EFD_A604_365F28B09173_.wvu.PrintArea" localSheetId="10" hidden="1">#REF!</definedName>
    <definedName name="Z_413575D0_A88C_4EFD_A604_365F28B09173_.wvu.Rows" localSheetId="6" hidden="1">AssignmentForm!$42:$65537,AssignmentForm!$36:$41</definedName>
    <definedName name="Z_413575D0_A88C_4EFD_A604_365F28B09173_.wvu.Rows" localSheetId="10" hidden="1">'Required Documents'!$17:$65509</definedName>
    <definedName name="Z_7B451DA0_1A98_4794_8139_C2DF23AE24E1_.wvu.Cols" localSheetId="0" hidden="1">Instructions!$R:$IV</definedName>
    <definedName name="Z_7B451DA0_1A98_4794_8139_C2DF23AE24E1_.wvu.Rows" localSheetId="0" hidden="1">Instructions!$115:$65617</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45" l="1"/>
  <c r="L36" i="45" s="1"/>
  <c r="M38" i="77"/>
  <c r="C38" i="77"/>
  <c r="O41" i="75"/>
  <c r="C41" i="75"/>
  <c r="I39" i="61"/>
  <c r="J15" i="61" l="1"/>
  <c r="J41" i="61"/>
  <c r="N38" i="75" l="1"/>
  <c r="M38" i="75"/>
  <c r="I31" i="61" l="1"/>
  <c r="F31" i="61"/>
  <c r="C10" i="76" s="1"/>
  <c r="M24" i="3" l="1"/>
  <c r="L24" i="3"/>
  <c r="K24" i="3"/>
  <c r="J24" i="3"/>
  <c r="I24" i="3"/>
  <c r="H32" i="76" l="1"/>
  <c r="I32" i="76"/>
  <c r="J32" i="76"/>
  <c r="H33" i="76"/>
  <c r="I33" i="76"/>
  <c r="J33" i="76"/>
  <c r="H34" i="76"/>
  <c r="I34" i="76"/>
  <c r="J34" i="76"/>
  <c r="H35" i="76"/>
  <c r="I35" i="76"/>
  <c r="J35" i="76"/>
  <c r="H36" i="76"/>
  <c r="I36" i="76"/>
  <c r="J36" i="76"/>
  <c r="J31" i="76"/>
  <c r="I31" i="76"/>
  <c r="H31" i="76"/>
  <c r="D41" i="76" l="1"/>
  <c r="E32" i="76"/>
  <c r="E33" i="76"/>
  <c r="E34" i="76"/>
  <c r="E35" i="76"/>
  <c r="E36" i="76"/>
  <c r="E37" i="76"/>
  <c r="E31" i="76"/>
  <c r="D32" i="76"/>
  <c r="D33" i="76"/>
  <c r="D34" i="76"/>
  <c r="D35" i="76"/>
  <c r="D36" i="76"/>
  <c r="D37" i="76"/>
  <c r="D31" i="76"/>
  <c r="A1" i="77" l="1"/>
  <c r="A2" i="77"/>
  <c r="J22" i="77"/>
  <c r="L22" i="77"/>
  <c r="B33" i="75"/>
  <c r="B35" i="75" s="1"/>
  <c r="B36" i="75" s="1"/>
  <c r="B37" i="75" s="1"/>
  <c r="B38" i="75" s="1"/>
  <c r="H21" i="3" a="1"/>
  <c r="H21" i="3" s="1"/>
  <c r="G21" i="3" a="1"/>
  <c r="G21" i="3" s="1"/>
  <c r="F19" i="75"/>
  <c r="I19" i="75" s="1"/>
  <c r="F20" i="75"/>
  <c r="I20" i="75" s="1"/>
  <c r="F21" i="75"/>
  <c r="I21" i="75" s="1"/>
  <c r="F22" i="75"/>
  <c r="I22" i="75" s="1"/>
  <c r="F23" i="75"/>
  <c r="I23" i="75" s="1"/>
  <c r="F24" i="75"/>
  <c r="I24" i="75" s="1"/>
  <c r="F25" i="75"/>
  <c r="I25" i="75" s="1"/>
  <c r="F18" i="75"/>
  <c r="I18" i="75" s="1"/>
  <c r="A2" i="75"/>
  <c r="A2" i="70"/>
  <c r="A2" i="26"/>
  <c r="A2" i="24"/>
  <c r="A2" i="67"/>
  <c r="A2" i="22"/>
  <c r="A2" i="61"/>
  <c r="A2" i="45"/>
  <c r="A1" i="75"/>
  <c r="A1" i="70"/>
  <c r="A1" i="26"/>
  <c r="A1" i="24"/>
  <c r="A1" i="67"/>
  <c r="A1" i="22"/>
  <c r="A1" i="61"/>
  <c r="A1" i="45"/>
  <c r="I21" i="3" l="1"/>
  <c r="H17" i="3" l="1" a="1"/>
  <c r="H17" i="3" s="1"/>
  <c r="G17" i="3" a="1"/>
  <c r="G17" i="3" s="1"/>
  <c r="D18" i="76"/>
  <c r="D19" i="76"/>
  <c r="D20" i="76"/>
  <c r="D21" i="76"/>
  <c r="D22" i="76"/>
  <c r="D23" i="76"/>
  <c r="D24" i="76"/>
  <c r="D17" i="76"/>
  <c r="E7" i="76"/>
  <c r="M33" i="75" s="1"/>
  <c r="J20" i="75"/>
  <c r="J21" i="75"/>
  <c r="J22" i="75"/>
  <c r="J23" i="75"/>
  <c r="J25" i="75"/>
  <c r="M25" i="3" l="1"/>
  <c r="K22" i="76"/>
  <c r="J30" i="3"/>
  <c r="K30" i="3"/>
  <c r="L30" i="3"/>
  <c r="M30" i="3"/>
  <c r="I30" i="3"/>
  <c r="I27" i="3"/>
  <c r="J27" i="3"/>
  <c r="K27" i="3"/>
  <c r="L27" i="3"/>
  <c r="M27" i="3"/>
  <c r="L28" i="3"/>
  <c r="M28" i="3"/>
  <c r="K28" i="3"/>
  <c r="J28" i="3"/>
  <c r="I28" i="3"/>
  <c r="K21" i="76"/>
  <c r="I29" i="3"/>
  <c r="L29" i="3"/>
  <c r="J29" i="3"/>
  <c r="K29" i="3"/>
  <c r="M29" i="3"/>
  <c r="K24" i="76"/>
  <c r="I32" i="3"/>
  <c r="J32" i="3"/>
  <c r="K32" i="3"/>
  <c r="L32" i="3"/>
  <c r="M32" i="3"/>
  <c r="K23" i="76"/>
  <c r="J31" i="3"/>
  <c r="K31" i="3"/>
  <c r="M31" i="3"/>
  <c r="L31" i="3"/>
  <c r="I31" i="3"/>
  <c r="E33" i="75"/>
  <c r="K17" i="76"/>
  <c r="L25" i="3"/>
  <c r="K25" i="3"/>
  <c r="I25" i="3"/>
  <c r="J25" i="3"/>
  <c r="K18" i="76"/>
  <c r="L26" i="3"/>
  <c r="M26" i="3"/>
  <c r="I26" i="3"/>
  <c r="J26" i="3"/>
  <c r="K26" i="3"/>
  <c r="H20" i="76"/>
  <c r="K20" i="76"/>
  <c r="H19" i="76"/>
  <c r="K19" i="76"/>
  <c r="D33" i="75"/>
  <c r="J33" i="75"/>
  <c r="D11" i="75"/>
  <c r="H23" i="76"/>
  <c r="K33" i="75"/>
  <c r="H33" i="75"/>
  <c r="F21" i="76"/>
  <c r="F23" i="76"/>
  <c r="H21" i="76"/>
  <c r="E18" i="76"/>
  <c r="H18" i="76"/>
  <c r="E17" i="76"/>
  <c r="F17" i="76"/>
  <c r="H17" i="76"/>
  <c r="E24" i="76"/>
  <c r="F24" i="76"/>
  <c r="G24" i="76"/>
  <c r="H24" i="76"/>
  <c r="F18" i="76"/>
  <c r="E23" i="76"/>
  <c r="G23" i="76" s="1"/>
  <c r="E22" i="76"/>
  <c r="G22" i="76" s="1"/>
  <c r="F22" i="76"/>
  <c r="H22" i="76"/>
  <c r="E19" i="76"/>
  <c r="F19" i="76"/>
  <c r="E21" i="76"/>
  <c r="E20" i="76"/>
  <c r="F20" i="76"/>
  <c r="G33" i="75"/>
  <c r="C33" i="75"/>
  <c r="J24" i="75"/>
  <c r="I33" i="75"/>
  <c r="C7" i="76"/>
  <c r="D7" i="76"/>
  <c r="D10" i="76" l="1"/>
  <c r="G10" i="76" s="1" a="1"/>
  <c r="G10" i="76" s="1"/>
  <c r="L37" i="45" s="1"/>
  <c r="L38" i="45" s="1"/>
  <c r="E10" i="76" a="1"/>
  <c r="E10" i="76" s="1"/>
  <c r="G21" i="76"/>
  <c r="I21" i="76" s="1"/>
  <c r="J21" i="76" s="1"/>
  <c r="K33" i="3"/>
  <c r="C11" i="75"/>
  <c r="M33" i="3"/>
  <c r="I33" i="3"/>
  <c r="L33" i="3"/>
  <c r="J33" i="3"/>
  <c r="G19" i="76"/>
  <c r="I19" i="76" s="1"/>
  <c r="J19" i="76" s="1"/>
  <c r="G20" i="76"/>
  <c r="I20" i="76" s="1"/>
  <c r="J20" i="76" s="1"/>
  <c r="J24" i="76"/>
  <c r="I24" i="76"/>
  <c r="I23" i="76"/>
  <c r="J23" i="76" s="1"/>
  <c r="I22" i="76"/>
  <c r="J22" i="76" s="1"/>
  <c r="G17" i="76"/>
  <c r="G18" i="76"/>
  <c r="I18" i="76" s="1"/>
  <c r="J18" i="76" s="1"/>
  <c r="J19" i="75"/>
  <c r="F10" i="76" l="1"/>
  <c r="N33" i="3"/>
  <c r="B11" i="75" s="1"/>
  <c r="I17" i="76"/>
  <c r="J17" i="76" s="1"/>
  <c r="J25" i="76" s="1"/>
  <c r="I38" i="75"/>
  <c r="I37" i="75"/>
  <c r="M37" i="75" s="1"/>
  <c r="N37" i="75" s="1"/>
  <c r="F33" i="75" l="1"/>
  <c r="I36" i="75"/>
  <c r="M36" i="75" s="1"/>
  <c r="N36" i="75" s="1"/>
  <c r="I35" i="75"/>
  <c r="M35" i="75" s="1"/>
  <c r="N35" i="75" s="1"/>
  <c r="D44" i="76" l="1"/>
  <c r="J10" i="76" s="1"/>
  <c r="E38" i="76" l="1"/>
  <c r="D38" i="76"/>
  <c r="H10" i="76" s="1" a="1"/>
  <c r="H10" i="76" s="1"/>
  <c r="I10" i="76" s="1" a="1"/>
  <c r="I10" i="76" s="1"/>
  <c r="C44" i="76" l="1"/>
  <c r="F11" i="75"/>
  <c r="E44" i="76"/>
  <c r="L39" i="45" l="1"/>
  <c r="J18" i="75"/>
  <c r="N33" i="75" s="1"/>
  <c r="E11" i="75" l="1"/>
  <c r="G12" i="70" l="1"/>
  <c r="C12" i="70"/>
  <c r="L36" i="67" l="1"/>
  <c r="C36" i="67"/>
  <c r="O114" i="60" l="1"/>
  <c r="E114" i="60"/>
  <c r="K55" i="61" l="1"/>
  <c r="B55" i="61"/>
  <c r="C42" i="23" l="1"/>
  <c r="C32" i="25"/>
  <c r="C80" i="23" l="1"/>
  <c r="B50" i="45" l="1"/>
  <c r="M50" i="45" l="1"/>
  <c r="C26" i="26"/>
  <c r="D27" i="22"/>
  <c r="C37" i="24" l="1"/>
  <c r="K27" i="22"/>
  <c r="C9" i="23" l="1"/>
  <c r="B1" i="60" l="1"/>
  <c r="B1" i="55" l="1"/>
  <c r="K80" i="23" l="1"/>
  <c r="C8" i="23"/>
  <c r="C7" i="23"/>
  <c r="J6" i="23"/>
  <c r="C6" i="23"/>
  <c r="J5" i="23"/>
  <c r="C5" i="23"/>
  <c r="A1" i="23"/>
  <c r="M37" i="24"/>
  <c r="L42" i="25"/>
  <c r="B42" i="25"/>
  <c r="I18" i="25"/>
  <c r="C18" i="25"/>
  <c r="I17" i="25"/>
  <c r="C17" i="25"/>
  <c r="I16" i="25"/>
  <c r="C16" i="25"/>
  <c r="L15" i="25"/>
  <c r="I15" i="25"/>
  <c r="C15" i="25"/>
  <c r="C14" i="25"/>
  <c r="C10" i="25"/>
  <c r="K9" i="25"/>
  <c r="C9" i="25"/>
  <c r="K8" i="25"/>
  <c r="C8" i="25"/>
  <c r="L7" i="25"/>
  <c r="I7" i="25"/>
  <c r="C7" i="25"/>
  <c r="L6" i="25"/>
  <c r="I6" i="25"/>
  <c r="C6" i="25"/>
  <c r="C5" i="25"/>
  <c r="A1" i="25"/>
  <c r="H26" i="26"/>
  <c r="K22"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<sst xmlns="http://schemas.openxmlformats.org/spreadsheetml/2006/main" count="1044" uniqueCount="690">
  <si>
    <t>City:</t>
  </si>
  <si>
    <t>Zip:</t>
  </si>
  <si>
    <t>Business Phone:</t>
  </si>
  <si>
    <t>Contact Name/Title:</t>
  </si>
  <si>
    <t>E-Mail Address:</t>
  </si>
  <si>
    <t>Fax:</t>
  </si>
  <si>
    <t>Contractor Information</t>
  </si>
  <si>
    <t>Contractor Name:</t>
  </si>
  <si>
    <t>Contractor Address:</t>
  </si>
  <si>
    <t>Date:</t>
  </si>
  <si>
    <t>Customer Name:</t>
  </si>
  <si>
    <t>Contractor Signature:</t>
  </si>
  <si>
    <t>1.</t>
  </si>
  <si>
    <t>2.</t>
  </si>
  <si>
    <t>3.</t>
  </si>
  <si>
    <t>4.</t>
  </si>
  <si>
    <t>5.</t>
  </si>
  <si>
    <t>6.</t>
  </si>
  <si>
    <t>*</t>
  </si>
  <si>
    <t>Airflow</t>
  </si>
  <si>
    <t>7.</t>
  </si>
  <si>
    <t>8.</t>
  </si>
  <si>
    <t>9.</t>
  </si>
  <si>
    <t>10.</t>
  </si>
  <si>
    <t>11.</t>
  </si>
  <si>
    <t>12.</t>
  </si>
  <si>
    <t>13.</t>
  </si>
  <si>
    <t>14.</t>
  </si>
  <si>
    <t>15.</t>
  </si>
  <si>
    <t>Rebate Lookup Table*</t>
  </si>
  <si>
    <t xml:space="preserve">Customer Verification Statement: </t>
  </si>
  <si>
    <t>Customer Signature:</t>
  </si>
  <si>
    <t xml:space="preserve">       Project Completion Form</t>
  </si>
  <si>
    <t>Customer Information</t>
  </si>
  <si>
    <t>Installation Information</t>
  </si>
  <si>
    <t>Installation Completion Date :</t>
  </si>
  <si>
    <t>Project Cost ( as reflected on invoice ) :</t>
  </si>
  <si>
    <t>Customer Payment:</t>
  </si>
  <si>
    <t>Contractor Verification Statement:</t>
  </si>
  <si>
    <t>Contractor Name:
(Print)</t>
  </si>
  <si>
    <t xml:space="preserve">Please send all required documents to </t>
  </si>
  <si>
    <t>Version Number</t>
  </si>
  <si>
    <t xml:space="preserve">Disclaimer: Terms and conditions are subject to change without notice, including early termination of this promotion. No additional fees apply. The rebate will be issued in the form of a check unless otherwise indicated. PSEG Long Island administers the rebate program on behalf of the Long Island Power Authority, the rebate program sponsor. Please visit www.psegliny.com/efficiency for more details. </t>
  </si>
  <si>
    <t>(must complete a Rebate Assignment Form / This option may not be offered by all Contractors)</t>
  </si>
  <si>
    <t>Program Year</t>
  </si>
  <si>
    <t>I would like customer rebate: (check one)</t>
  </si>
  <si>
    <t>Installation Address:</t>
  </si>
  <si>
    <r>
      <t xml:space="preserve">Mailing Address:
</t>
    </r>
    <r>
      <rPr>
        <b/>
        <sz val="9"/>
        <color indexed="8"/>
        <rFont val="Arial Narrow"/>
        <family val="2"/>
      </rPr>
      <t>(If different than above)</t>
    </r>
  </si>
  <si>
    <t>Home Phone:</t>
  </si>
  <si>
    <t>Alternate Contact:</t>
  </si>
  <si>
    <t>Cell Phone:</t>
  </si>
  <si>
    <t>Tax ID #:</t>
  </si>
  <si>
    <t>Rebate</t>
  </si>
  <si>
    <r>
      <t xml:space="preserve">Contractor Name
</t>
    </r>
    <r>
      <rPr>
        <b/>
        <i/>
        <sz val="10"/>
        <color indexed="8"/>
        <rFont val="Arial Narrow"/>
        <family val="2"/>
      </rPr>
      <t>(Print)</t>
    </r>
  </si>
  <si>
    <r>
      <t xml:space="preserve">Accepted and Agreed To Assignee:
</t>
    </r>
    <r>
      <rPr>
        <b/>
        <i/>
        <sz val="10"/>
        <color indexed="8"/>
        <rFont val="Arial Narrow"/>
        <family val="2"/>
      </rPr>
      <t>(Duly Authorized Representative Signature)</t>
    </r>
  </si>
  <si>
    <t>Required Documents Checklist</t>
  </si>
  <si>
    <t>Document:</t>
  </si>
  <si>
    <t>Responsible Party</t>
  </si>
  <si>
    <t>Account No:</t>
  </si>
  <si>
    <t>Application Version:</t>
  </si>
  <si>
    <t>Effective Date</t>
  </si>
  <si>
    <t>Effective:</t>
  </si>
  <si>
    <t>Application ID:</t>
  </si>
  <si>
    <r>
      <t xml:space="preserve">Mailing Address:
</t>
    </r>
    <r>
      <rPr>
        <b/>
        <sz val="9"/>
        <color indexed="8"/>
        <rFont val="Arial Narrow"/>
        <family val="2"/>
      </rPr>
      <t>(if different than above)</t>
    </r>
  </si>
  <si>
    <t>Date</t>
  </si>
  <si>
    <t>Description</t>
  </si>
  <si>
    <t>Initials</t>
  </si>
  <si>
    <t>Version</t>
  </si>
  <si>
    <r>
      <t xml:space="preserve">Accepted and Agreed To Payee:
</t>
    </r>
    <r>
      <rPr>
        <b/>
        <i/>
        <sz val="10"/>
        <color indexed="8"/>
        <rFont val="Arial Narrow"/>
        <family val="2"/>
      </rPr>
      <t>(Customer Signature)</t>
    </r>
  </si>
  <si>
    <t>I, the Customer, certify that the equipment listed on the rebate application has been purchased and installed at the address indicated on the application.  I understand that PSEG Long Island reserves the right to verify any equipment purchases or installations which may include a site visit.  I further understand that PSEG Long Island may adjust the incentive amount before issuing the rebate based upon the verification and documentation provided by me or my Contractors responsible for the installation of the equipment.</t>
  </si>
  <si>
    <t>I, the Contractor, certify that the equipment listed on the rebate application has been purchased and installed at the address indicated on the application.  I understand that PSEG Long Island reserves the right to verify any equipment purchases or installations which may include a site visit.  I further understand that PSEG Long Island may adjust the incentive amount before issuing the rebate based upon the verification and documentation provided by me or my technicians responsible for the installation of the equipment.</t>
  </si>
  <si>
    <t>Home Performance</t>
  </si>
  <si>
    <t>For PSEG Long Island use only:</t>
  </si>
  <si>
    <t>www.NEEP.org</t>
  </si>
  <si>
    <t>Total Estimated Customer Rebate Amount (Calculated from Equipment Worksheet and Smart Thermostat Worksheet):</t>
  </si>
  <si>
    <t>Home Comfort Participating Contractors Assignment Form</t>
  </si>
  <si>
    <t>17.</t>
  </si>
  <si>
    <t>HomeComfortLI@pseg.com</t>
  </si>
  <si>
    <t>Basic References</t>
  </si>
  <si>
    <t>18.</t>
  </si>
  <si>
    <t>Terms and Conditions</t>
  </si>
  <si>
    <t>The Home Comfort Rebate Program offers rebates to PSEG Long Island customers who install an energy efficient, properly sized heating or air conditioning system. 
Projects are subject to post-inspection.</t>
  </si>
  <si>
    <t>Select…</t>
  </si>
  <si>
    <t>Yes</t>
  </si>
  <si>
    <r>
      <t xml:space="preserve">Loan Project ID Number:
</t>
    </r>
    <r>
      <rPr>
        <b/>
        <sz val="9"/>
        <color theme="1"/>
        <rFont val="Arial Narrow"/>
        <family val="2"/>
      </rPr>
      <t>(if applicable)</t>
    </r>
  </si>
  <si>
    <t>Rebate Guidelines For All Projects</t>
  </si>
  <si>
    <t>Any hard copy documents provided by Customer must be scanned and emailed  to PSEG Long Island or uploaded to the Lead Partner Portal by a participating Partner</t>
  </si>
  <si>
    <t>Effective Date:</t>
  </si>
  <si>
    <t xml:space="preserve">As the payee of the above referenced Home Comfort Rebate, I, Customer, hereby assign my rights and interest in the payment of said rebate to Assignee as indicated below.
I certify that the electric account listed above is not in arrears and that I have supplied the contractor with a copy of the latest PSEGLI bill for the listed account, showing that the account is active and that there is no previous balance owed on the account.  Rebates can not be assigned to the contractor if the PSEGLI account is in arrears.
If the PSEGLI account goes into arrears while the rebate is being processed, PSEGLI will apply the Home Comfort Rebate to those arrears before remitting the balance of the rebate, if any, to my Assignee.  I also understand that PSEGLI’s application of all, or a portion of, the Rebate to any arrears on my PSEGLI account does not reduce the amount I am responsible to pay my Assignee (I will still owe my contractor the Rebate amount applied to my PSEGLI account). Please forward my rebate to the Assignee listed directly above. 
I also understand that I am responsible to inform PSEGLI (via email to homecomfortli@pseg.com or in writing to PSEG Long Island, Home Comfort Program, 395 N Service Rd, Melville, NY 11747) of any changes to this assignment.
</t>
  </si>
  <si>
    <t>19.</t>
  </si>
  <si>
    <t>20.</t>
  </si>
  <si>
    <t>Instructions</t>
  </si>
  <si>
    <t>Cells requiring input are shaded with a gray background.  Cells with white background are locked and will auto populate.</t>
  </si>
  <si>
    <t xml:space="preserve">• </t>
  </si>
  <si>
    <t>The PSEG Long Island Home Comfort Application gathers data on a customer's Heating and Cooling Systems and Weatherization Equipment and provides rebates for eligible equipment.</t>
  </si>
  <si>
    <t>Partial House</t>
  </si>
  <si>
    <t>Home Performance (HEMI)</t>
  </si>
  <si>
    <t xml:space="preserve">Whole House </t>
  </si>
  <si>
    <t>- If installing more than one Heat Pump, please select the checkbox that states "Click here to enter an additional Heating and Cooling System"; Up to 10 Heat Pumps may be entered</t>
  </si>
  <si>
    <t>-Complete the Smart Thermostat Worksheet tab</t>
  </si>
  <si>
    <t>Complete the "Airflow Form" tab for all Ducted Heat Pumps</t>
  </si>
  <si>
    <t>If more than one "Airflow Form" is required, selected the button that states "Click Here for Additional Airflow Form"</t>
  </si>
  <si>
    <t>- Up to 10 Airflow Forms are available</t>
  </si>
  <si>
    <t>If two cooling systems exist and only one heating system exists, enter "0" as the value for "% of heating load"</t>
  </si>
  <si>
    <t>Enter all Duct Sealing data, if applicable, in gray cells</t>
  </si>
  <si>
    <t>Enter all Air Sealing data, if applicable, in grey cells</t>
  </si>
  <si>
    <t>Enter all Insulation data, if applicable, in grey cells</t>
  </si>
  <si>
    <t>Site Information</t>
  </si>
  <si>
    <t xml:space="preserve">2. </t>
  </si>
  <si>
    <t>Enter Size of Home (sq.ft)</t>
  </si>
  <si>
    <t>Not Applicable</t>
  </si>
  <si>
    <t>Select "Existing Primary Cooling Equipment"</t>
  </si>
  <si>
    <t xml:space="preserve">Customer Information </t>
  </si>
  <si>
    <t>Enter Home Comfort/Home Performance Participating Partner Information</t>
  </si>
  <si>
    <t>Select Rebate Payment Method from dropdown</t>
  </si>
  <si>
    <t xml:space="preserve">Site Information </t>
  </si>
  <si>
    <t>- If New Construction is selected, please select "none" for Primary Heating and Cooling Equipment fields</t>
  </si>
  <si>
    <t>- Please note, if you are only completing a Weatherization project then select "Not Applicable"</t>
  </si>
  <si>
    <t>Select Project Type - Heat Pump from dropdown</t>
  </si>
  <si>
    <t>Select Project Type - Weatherization from dropdown</t>
  </si>
  <si>
    <t>- Please note, if you are only completing a "Heat Pump" project then select "Not Applicable"</t>
  </si>
  <si>
    <t>Select Income Eligible from dropdown</t>
  </si>
  <si>
    <t>- Please note, if "Yes"is selected, documents are required for Income Eligible customers (refer to the Required Documents tab)</t>
  </si>
  <si>
    <t>Select "Existing Primary Heating Equipment" from dropdown</t>
  </si>
  <si>
    <t>- If New Construction, please select "none"</t>
  </si>
  <si>
    <t>If you have a second Heating and Cooling System, please check the "Check here to enter Secondary Equipment Information" checkbox and repeat the same steps as above</t>
  </si>
  <si>
    <t>-  Cooling Capacity (btu), SEER, EER</t>
  </si>
  <si>
    <t>If you selected the "Seconday Equipment Information" checkbox, please complete the Secondary System Information section for Heating and Cooling</t>
  </si>
  <si>
    <t>Complete the "Heating and Cooling System 1" table for new equipment</t>
  </si>
  <si>
    <t>If installing a Smart Thermostat, select checkbox that states "Click here to apply for a Smart Thermostat Incentive" at the top of the page</t>
  </si>
  <si>
    <t>If installing an Integrated Control, select checkbox that states "Click here to apply for a Dual Fuel Smart Thermostat  or Integrated Controls Incentive" at the top of the page</t>
  </si>
  <si>
    <t>- Repeat the same steps as above</t>
  </si>
  <si>
    <t>New Equipment Type, Control Type, Qualifying Tier, Equipment Rebate, and Manual J Pass/Fail fields will all autopopulate based on previous inputs</t>
  </si>
  <si>
    <t xml:space="preserve">- Refer to the "Eligiblity Table" if you have questions regarding Qualifying Tier and Equipment Rebate </t>
  </si>
  <si>
    <t>- Integrated Controls are required for all Whole House and Cold Climate Heat Pump installations</t>
  </si>
  <si>
    <t>Air Flow Tabs- Heat Pump Installation</t>
  </si>
  <si>
    <t>HPwES - Weatherization</t>
  </si>
  <si>
    <t>No</t>
  </si>
  <si>
    <t>To complete the worksheet enable all macros and follow these simple steps:</t>
  </si>
  <si>
    <t>Enter account number, account holder name and installation address, and Home Comfort/Home Performance Participating Partner information, and Rebate Payment Method on the Customer Information tab.</t>
  </si>
  <si>
    <t>- If installing Cold Climate Heat Pumps, system must be listed and verified on the NEEP database</t>
  </si>
  <si>
    <t>Enter equipment and AHRI data in all grey cells; AHRI number must match information on AHRI certified, please don't abbreviate</t>
  </si>
  <si>
    <t>Customer Name*:
(Print)</t>
  </si>
  <si>
    <t>*Must be the Account Holder of Record</t>
  </si>
  <si>
    <t>Use this form to self certify project completion. 
All customer and installation fields must be completed. Ensure customer name and signature match the account holder of record as found on the PSEG Long Island bill.</t>
  </si>
  <si>
    <r>
      <t xml:space="preserve">Customer Name*:
</t>
    </r>
    <r>
      <rPr>
        <b/>
        <i/>
        <sz val="10"/>
        <color indexed="8"/>
        <rFont val="Arial Narrow"/>
        <family val="2"/>
      </rPr>
      <t>(Print)</t>
    </r>
  </si>
  <si>
    <t>*Must be Account Holder of Record</t>
  </si>
  <si>
    <t>- The designed heating Manual J must meet 90-120% of the Heating Load. Integrated Controls are required.</t>
  </si>
  <si>
    <t>*Provide complete and accurate Air Flow and Charge data for each eligible unit</t>
  </si>
  <si>
    <t>Submit completed application and any other required documents to HomeComfortLI@PSEG.com. If your project contains any Home Performance weatherization measures for rebate (Combination Project) then please submit the completed application to HomePerformanceLI@PSEG.com. Be sure to include the PSEG Long Island account number in the subject line.</t>
  </si>
  <si>
    <t>Select Project Type - Water Heating from dropdown</t>
  </si>
  <si>
    <t>- If New Construction, please select "New Construction"</t>
  </si>
  <si>
    <t>-  Heating Capacity (btu), HSPF, COP, AFUE</t>
  </si>
  <si>
    <t>- Select either Primary Heating System or Secondary Heating System</t>
  </si>
  <si>
    <t>ASHP Equipment Information - Heat Pump Installation</t>
  </si>
  <si>
    <t>ASHP Load Calculations - Heat Pump Installation</t>
  </si>
  <si>
    <t>- For Whole House Projects, the equipment must meet 90-120% of  the Manual J designed heating load</t>
  </si>
  <si>
    <t>Select "Unit Controlled" from dropdown</t>
  </si>
  <si>
    <t>- The "Unit #" correlates with the Smart Thermostat or Integrated Control worksheet</t>
  </si>
  <si>
    <t>Provide complete and accurate load calculations associated with each Manual J report</t>
  </si>
  <si>
    <t>If installing Weatherization measures, select Heating and Cooling System information from the drop down</t>
  </si>
  <si>
    <t>If installing a Heat Pump, please select "Home Comfort Heat Pump" in dropdown</t>
  </si>
  <si>
    <t>All Heating and Cooling system values will autopopulate based on Heat Pump installation or data inputs on Site Information tab</t>
  </si>
  <si>
    <t>CAC and ASHP Tune Ups</t>
  </si>
  <si>
    <t>Select "Tune-Up Type" from dropdown</t>
  </si>
  <si>
    <t>- Central Air Conditioner or Air Source Heat Pump</t>
  </si>
  <si>
    <t>Please note, only systems 5 years and older are eligible; Rebates are limited to once every 5 years</t>
  </si>
  <si>
    <t>Water Heating Equipment</t>
  </si>
  <si>
    <t>If completing a Tune Up on more than one system, please select the checkbox that states "Click here to add "HVAC Tune Up"; Up to 5 tune-ups may be entered</t>
  </si>
  <si>
    <t>Select "New Equipment Type" from dropdown</t>
  </si>
  <si>
    <t>- Tankless Water Heater, Heat Pump Water Heater</t>
  </si>
  <si>
    <t>Enter the "Cooling Manual J" and "Heating Manual J" data</t>
  </si>
  <si>
    <t>Enter "Cooling Capacity" and "Heating Capacity"</t>
  </si>
  <si>
    <t>Enter "System Manufacturer", "Condenser Model Number", "Condenser Serial Number"</t>
  </si>
  <si>
    <t>Enter "Test Results (Pre Tune-Up Factory Charge)"</t>
  </si>
  <si>
    <t>Select "Existing Equipment Type" from dropdown</t>
  </si>
  <si>
    <t>Enter "Proposed Efficiency" (Uniform Energy Factor)</t>
  </si>
  <si>
    <t>Enter "Invoice/Receipt Number", "Quantity", "Manufacturer", "Model Number", "Serial Number"</t>
  </si>
  <si>
    <t>-Pass/Fail will autopopulate based on system inputs</t>
  </si>
  <si>
    <r>
      <t xml:space="preserve">*Heat Pump Water Heater </t>
    </r>
    <r>
      <rPr>
        <b/>
        <sz val="12"/>
        <rFont val="Arial Narrow"/>
        <family val="2"/>
      </rPr>
      <t>must be ENERGY STAR listed</t>
    </r>
    <r>
      <rPr>
        <sz val="12"/>
        <rFont val="Arial Narrow"/>
        <family val="2"/>
      </rPr>
      <t xml:space="preserve">; Tankless Water Heater </t>
    </r>
    <r>
      <rPr>
        <b/>
        <sz val="12"/>
        <rFont val="Arial Narrow"/>
        <family val="2"/>
      </rPr>
      <t>must be ETL or UL listed</t>
    </r>
  </si>
  <si>
    <t>If using this application to apply for water heating equipment only, please apply through the Residential Online Application found here:</t>
  </si>
  <si>
    <t>https://www.psegliny.com/saveenergyandmoney/energystarrebates</t>
  </si>
  <si>
    <t xml:space="preserve">The Home Comfort Application is intended for all Residential customers (Rate Code 180/580 or equivalent) and accommodates projects such as: Whole House Air Source Heat Pumps, Partial House Air Source Heat Pumps, Weatherization, and combination projects that include both a Heat Pump and Weatherization.  Central Air Conditioner/Air Source Heat Pump Tune-Ups and Water Heating equipment rebates can also be found in this application. For questions about eligibility, please speak to your PSEG Long Island Representative. </t>
  </si>
  <si>
    <t>Select Project Type - Tune Up from dropdown</t>
  </si>
  <si>
    <t>Select Residence Type from dropdown</t>
  </si>
  <si>
    <t>DO NOT SIGN THIS DOCUMENT UNTIL THE WORK IS 100% COMPLETE</t>
  </si>
  <si>
    <t>- Ducted Partial House systems must meet 65-135% of Peak Heating or Cooling Load, as determined by the Manual J.</t>
  </si>
  <si>
    <t>In the Existing Equipment Information Table, please enter Primary Heating System Information</t>
  </si>
  <si>
    <t>In the Existing Equipment Information Table, please enter Primary Cooling System Information</t>
  </si>
  <si>
    <t>Deliverable Timeline</t>
  </si>
  <si>
    <t>Preferred Contact Method:</t>
  </si>
  <si>
    <t>Developer Information</t>
  </si>
  <si>
    <t>Rebate Payment Recipient*:</t>
  </si>
  <si>
    <t>*Letter of Authorization required if rebate is assigned</t>
  </si>
  <si>
    <t>Yes/No</t>
  </si>
  <si>
    <t>Rebate Recipient</t>
  </si>
  <si>
    <t>Preferred Contact</t>
  </si>
  <si>
    <t>Email</t>
  </si>
  <si>
    <t>Business Phone</t>
  </si>
  <si>
    <t>Cell Phone</t>
  </si>
  <si>
    <t>Developer</t>
  </si>
  <si>
    <t>New Electric Service</t>
  </si>
  <si>
    <t>Service Upgrade</t>
  </si>
  <si>
    <t>Existing Service</t>
  </si>
  <si>
    <t>Service Type</t>
  </si>
  <si>
    <t>Demand Software</t>
  </si>
  <si>
    <t>Charger Type</t>
  </si>
  <si>
    <t>21.</t>
  </si>
  <si>
    <r>
      <rPr>
        <b/>
        <u/>
        <sz val="11"/>
        <rFont val="Arial Narrow"/>
        <family val="2"/>
      </rPr>
      <t>Community DCFC Location:</t>
    </r>
    <r>
      <rPr>
        <sz val="11"/>
        <rFont val="Arial Narrow"/>
        <family val="2"/>
      </rPr>
      <t xml:space="preserve"> 
o A DCFC location that doesn’t qualify as a Corridor location is beyond one (1) mile of a corridor/ major highway
o All DCFC ports at the location must be capable of delivering at least 50KW of power (when power-sharing, if applicable, is active)
o There must be at least two simultaneously operable ports at the location based on either CCS or CHAdeMO plug types</t>
    </r>
  </si>
  <si>
    <r>
      <rPr>
        <b/>
        <u/>
        <sz val="11"/>
        <rFont val="Arial Narrow"/>
        <family val="2"/>
      </rPr>
      <t>Corridor DCFC Location:</t>
    </r>
    <r>
      <rPr>
        <sz val="11"/>
        <rFont val="Arial Narrow"/>
        <family val="2"/>
      </rPr>
      <t xml:space="preserve">
o Location is within one mile of an identified travel corridor from the point of roadway exit to the location
o There must be at least four simultaneously operable ports at the location based on either CCS or CHAdeMO plug types</t>
    </r>
  </si>
  <si>
    <t>Port Type</t>
  </si>
  <si>
    <t>100% Tier</t>
  </si>
  <si>
    <t>90% Tier</t>
  </si>
  <si>
    <t>50% Tier</t>
  </si>
  <si>
    <r>
      <t xml:space="preserve">4+ ports simultaneously operable, each delivering 150kW or higher 
</t>
    </r>
    <r>
      <rPr>
        <b/>
        <sz val="14"/>
        <color theme="1"/>
        <rFont val="Calibri"/>
        <family val="2"/>
        <scheme val="minor"/>
      </rPr>
      <t>AND</t>
    </r>
    <r>
      <rPr>
        <sz val="14"/>
        <color theme="1"/>
        <rFont val="Calibri"/>
        <family val="2"/>
        <scheme val="minor"/>
      </rPr>
      <t xml:space="preserve"> 
All ports CCS or ChAdeMO </t>
    </r>
    <r>
      <rPr>
        <b/>
        <sz val="14"/>
        <color theme="1"/>
        <rFont val="Calibri"/>
        <family val="2"/>
        <scheme val="minor"/>
      </rPr>
      <t>AND</t>
    </r>
    <r>
      <rPr>
        <sz val="14"/>
        <color theme="1"/>
        <rFont val="Calibri"/>
        <family val="2"/>
        <scheme val="minor"/>
      </rPr>
      <t xml:space="preserve"> 
Future-proofed infrastructure 
</t>
    </r>
    <r>
      <rPr>
        <b/>
        <sz val="14"/>
        <color theme="1"/>
        <rFont val="Calibri"/>
        <family val="2"/>
        <scheme val="minor"/>
      </rPr>
      <t>AND</t>
    </r>
    <r>
      <rPr>
        <sz val="14"/>
        <color theme="1"/>
        <rFont val="Calibri"/>
        <family val="2"/>
        <scheme val="minor"/>
      </rPr>
      <t xml:space="preserve"> 
For Public-Use</t>
    </r>
  </si>
  <si>
    <r>
      <t xml:space="preserve">Simultaneously CCS/CHAdeMO 
ports are less than 150kW
</t>
    </r>
    <r>
      <rPr>
        <b/>
        <sz val="14"/>
        <rFont val="Arial Narrow"/>
        <family val="2"/>
      </rPr>
      <t>OR</t>
    </r>
    <r>
      <rPr>
        <sz val="14"/>
        <rFont val="Arial Narrow"/>
        <family val="2"/>
      </rPr>
      <t xml:space="preserve">
Proprietary ports matched one_x0002_for-one with CCS/ChAdeMO of 
equal or higher power 
</t>
    </r>
    <r>
      <rPr>
        <b/>
        <sz val="14"/>
        <rFont val="Arial Narrow"/>
        <family val="2"/>
      </rPr>
      <t>AND</t>
    </r>
    <r>
      <rPr>
        <sz val="14"/>
        <rFont val="Arial Narrow"/>
        <family val="2"/>
      </rPr>
      <t xml:space="preserve">
For Public-Use</t>
    </r>
  </si>
  <si>
    <r>
      <t xml:space="preserve">Proprietary ports that meet all other 
requirements but are not matched one_x0002_for one
</t>
    </r>
    <r>
      <rPr>
        <b/>
        <sz val="14"/>
        <rFont val="Arial Narrow"/>
        <family val="2"/>
      </rPr>
      <t>OR</t>
    </r>
    <r>
      <rPr>
        <sz val="14"/>
        <rFont val="Arial Narrow"/>
        <family val="2"/>
      </rPr>
      <t xml:space="preserve"> 
For Private-Use</t>
    </r>
  </si>
  <si>
    <r>
      <t xml:space="preserve">Location within 1 mile of EJ/LI 
boundary 
</t>
    </r>
    <r>
      <rPr>
        <b/>
        <sz val="14"/>
        <rFont val="Arial Narrow"/>
        <family val="2"/>
      </rPr>
      <t>AND</t>
    </r>
    <r>
      <rPr>
        <sz val="14"/>
        <rFont val="Arial Narrow"/>
        <family val="2"/>
      </rPr>
      <t xml:space="preserve">
All ports CCS or ChAdeMO
</t>
    </r>
    <r>
      <rPr>
        <b/>
        <sz val="14"/>
        <rFont val="Arial Narrow"/>
        <family val="2"/>
      </rPr>
      <t>AND</t>
    </r>
    <r>
      <rPr>
        <sz val="14"/>
        <rFont val="Arial Narrow"/>
        <family val="2"/>
      </rPr>
      <t xml:space="preserve">
For Public-Use</t>
    </r>
  </si>
  <si>
    <r>
      <t xml:space="preserve">CCS/CHAdeMO ports not within 1 
mile of EJ/LI boundary
</t>
    </r>
    <r>
      <rPr>
        <b/>
        <sz val="14"/>
        <rFont val="Arial Narrow"/>
        <family val="2"/>
      </rPr>
      <t>OR</t>
    </r>
    <r>
      <rPr>
        <sz val="14"/>
        <rFont val="Arial Narrow"/>
        <family val="2"/>
      </rPr>
      <t xml:space="preserve">
Proprietary ports matched one_x0002_for-one with CCS or ChAdeMO of 
equal or higher power 
</t>
    </r>
    <r>
      <rPr>
        <b/>
        <sz val="14"/>
        <rFont val="Arial Narrow"/>
        <family val="2"/>
      </rPr>
      <t>AND</t>
    </r>
    <r>
      <rPr>
        <sz val="14"/>
        <rFont val="Arial Narrow"/>
        <family val="2"/>
      </rPr>
      <t xml:space="preserve">
For Public-Use</t>
    </r>
  </si>
  <si>
    <r>
      <t xml:space="preserve">Proprietary ports that meet all other 
requirements but are not matched one_x0002_for-one
</t>
    </r>
    <r>
      <rPr>
        <b/>
        <sz val="14"/>
        <rFont val="Arial Narrow"/>
        <family val="2"/>
      </rPr>
      <t>OR</t>
    </r>
    <r>
      <rPr>
        <sz val="14"/>
        <rFont val="Arial Narrow"/>
        <family val="2"/>
      </rPr>
      <t xml:space="preserve">
For Private-Use</t>
    </r>
  </si>
  <si>
    <r>
      <rPr>
        <b/>
        <sz val="14"/>
        <rFont val="Arial Narrow"/>
        <family val="2"/>
      </rPr>
      <t>Level 2</t>
    </r>
    <r>
      <rPr>
        <sz val="14"/>
        <rFont val="Arial Narrow"/>
        <family val="2"/>
      </rPr>
      <t xml:space="preserve">
Min 2 Ports</t>
    </r>
  </si>
  <si>
    <r>
      <t xml:space="preserve">J1772 ports
</t>
    </r>
    <r>
      <rPr>
        <b/>
        <sz val="14"/>
        <color theme="1"/>
        <rFont val="Arial Narrow"/>
        <family val="2"/>
      </rPr>
      <t>AND</t>
    </r>
    <r>
      <rPr>
        <sz val="14"/>
        <color theme="1"/>
        <rFont val="Arial Narrow"/>
        <family val="2"/>
      </rPr>
      <t xml:space="preserve">
Location within EJ/LI 
boundary or sufficiently close to 
EJ/LI community to directly 
support needs of those residents
</t>
    </r>
    <r>
      <rPr>
        <b/>
        <sz val="14"/>
        <color theme="1"/>
        <rFont val="Arial Narrow"/>
        <family val="2"/>
      </rPr>
      <t>AND</t>
    </r>
    <r>
      <rPr>
        <sz val="14"/>
        <color theme="1"/>
        <rFont val="Arial Narrow"/>
        <family val="2"/>
      </rPr>
      <t xml:space="preserve">
For Public-Use</t>
    </r>
  </si>
  <si>
    <r>
      <t xml:space="preserve">J1772 ports not within EJ/LI boundary, but available exclusively for public use 
</t>
    </r>
    <r>
      <rPr>
        <b/>
        <sz val="14"/>
        <color theme="1"/>
        <rFont val="Calibri"/>
        <family val="2"/>
        <scheme val="minor"/>
      </rPr>
      <t>OR</t>
    </r>
    <r>
      <rPr>
        <sz val="14"/>
        <color theme="1"/>
        <rFont val="Calibri"/>
        <family val="2"/>
        <scheme val="minor"/>
      </rPr>
      <t xml:space="preserve"> 
Proprietary ports matched one_x0002_for-one with J1772 of equal or higher power 
</t>
    </r>
    <r>
      <rPr>
        <b/>
        <sz val="14"/>
        <color theme="1"/>
        <rFont val="Calibri"/>
        <family val="2"/>
        <scheme val="minor"/>
      </rPr>
      <t>AND</t>
    </r>
    <r>
      <rPr>
        <sz val="14"/>
        <color theme="1"/>
        <rFont val="Calibri"/>
        <family val="2"/>
        <scheme val="minor"/>
      </rPr>
      <t xml:space="preserve">
For Public-Use</t>
    </r>
  </si>
  <si>
    <r>
      <t xml:space="preserve">Proprietary ports that meet all other requirements but are not matched one_x0002_for-one
</t>
    </r>
    <r>
      <rPr>
        <b/>
        <sz val="14"/>
        <color theme="1"/>
        <rFont val="Arial Narrow"/>
        <family val="2"/>
      </rPr>
      <t>OR</t>
    </r>
    <r>
      <rPr>
        <sz val="14"/>
        <color theme="1"/>
        <rFont val="Arial Narrow"/>
        <family val="2"/>
      </rPr>
      <t xml:space="preserve">
J1772 ports that are not available for public use, but for a more limited set of authorized users (workplace, non EJ/LI multi-family, etc.)
</t>
    </r>
    <r>
      <rPr>
        <b/>
        <sz val="14"/>
        <color theme="1"/>
        <rFont val="Arial Narrow"/>
        <family val="2"/>
      </rPr>
      <t>OR</t>
    </r>
    <r>
      <rPr>
        <sz val="14"/>
        <color theme="1"/>
        <rFont val="Arial Narrow"/>
        <family val="2"/>
      </rPr>
      <t xml:space="preserve">
For Private-Use</t>
    </r>
  </si>
  <si>
    <t>Eligibility Table</t>
  </si>
  <si>
    <t xml:space="preserve">Eligibility Requirements </t>
  </si>
  <si>
    <t>EV Make Ready Langauge</t>
  </si>
  <si>
    <t>EV Make Ready Eligibility Tables</t>
  </si>
  <si>
    <r>
      <rPr>
        <b/>
        <sz val="14"/>
        <rFont val="Arial Narrow"/>
        <family val="2"/>
      </rPr>
      <t>DCFC Corridor</t>
    </r>
    <r>
      <rPr>
        <sz val="14"/>
        <rFont val="Arial Narrow"/>
        <family val="2"/>
      </rPr>
      <t xml:space="preserve">
</t>
    </r>
    <r>
      <rPr>
        <i/>
        <sz val="14"/>
        <rFont val="Arial Narrow"/>
        <family val="2"/>
      </rPr>
      <t xml:space="preserve">Within 1 mile of major roadway
</t>
    </r>
    <r>
      <rPr>
        <sz val="14"/>
        <rFont val="Arial Narrow"/>
        <family val="2"/>
      </rPr>
      <t>Min 2 Ports</t>
    </r>
  </si>
  <si>
    <r>
      <rPr>
        <b/>
        <sz val="14"/>
        <rFont val="Arial Narrow"/>
        <family val="2"/>
      </rPr>
      <t>DCFC Community</t>
    </r>
    <r>
      <rPr>
        <sz val="14"/>
        <rFont val="Arial Narrow"/>
        <family val="2"/>
      </rPr>
      <t xml:space="preserve">
Beyond</t>
    </r>
    <r>
      <rPr>
        <i/>
        <sz val="14"/>
        <rFont val="Arial Narrow"/>
        <family val="2"/>
      </rPr>
      <t xml:space="preserve"> 1 mile of major roadway
</t>
    </r>
    <r>
      <rPr>
        <sz val="14"/>
        <rFont val="Arial Narrow"/>
        <family val="2"/>
      </rPr>
      <t>Min 2 Ports</t>
    </r>
  </si>
  <si>
    <t>Conduit:</t>
  </si>
  <si>
    <t>Conductors:</t>
  </si>
  <si>
    <t>Trenching/Boring:</t>
  </si>
  <si>
    <t>Foundation:</t>
  </si>
  <si>
    <t>Electric Panel:</t>
  </si>
  <si>
    <t>Pad-Mounted Transformer:</t>
  </si>
  <si>
    <t>Total:</t>
  </si>
  <si>
    <t>LMI/Disadvantaged Community</t>
  </si>
  <si>
    <t># of Chargers</t>
  </si>
  <si>
    <t>Total # of Ports</t>
  </si>
  <si>
    <t>L2 &amp; LMI &amp; Public</t>
  </si>
  <si>
    <t>L2 &amp; Market &amp; Public or L2 Coloc &amp; # L2 chargers &gt;0 &amp; L2 kW demand(Per Port) &gt;0</t>
  </si>
  <si>
    <r>
      <t>.=</t>
    </r>
    <r>
      <rPr>
        <sz val="12"/>
        <color theme="9" tint="-0.249977111117893"/>
        <rFont val="Calibri"/>
        <family val="2"/>
        <scheme val="minor"/>
      </rPr>
      <t>IF(AND(P37="Multi-Unit Dwelling",O37="Yes"),1</t>
    </r>
    <r>
      <rPr>
        <sz val="12"/>
        <color theme="1"/>
        <rFont val="Calibri"/>
        <family val="2"/>
        <scheme val="minor"/>
      </rPr>
      <t>,</t>
    </r>
    <r>
      <rPr>
        <sz val="12"/>
        <color theme="8" tint="0.39997558519241921"/>
        <rFont val="Calibri"/>
        <family val="2"/>
        <scheme val="minor"/>
      </rPr>
      <t>IF(AND(AO37=0,AS37=0),IF(AND(Y37="L2 - Standard (J1772)",O37="Yes",Q37="Public"),1</t>
    </r>
    <r>
      <rPr>
        <sz val="12"/>
        <color theme="1"/>
        <rFont val="Calibri"/>
        <family val="2"/>
        <scheme val="minor"/>
      </rPr>
      <t>,</t>
    </r>
    <r>
      <rPr>
        <sz val="12"/>
        <color theme="7" tint="0.39997558519241921"/>
        <rFont val="Calibri"/>
        <family val="2"/>
        <scheme val="minor"/>
      </rPr>
      <t>IF(OR(AND(Y37="L2 - Standard (J1772)",Q37="Public",O37="No"),AND(Y37="L2 Colocated - Proprietary/Standard",(AW37*AX37=AW38*AX38),(AY38&gt;=AY37))),0.9</t>
    </r>
    <r>
      <rPr>
        <sz val="12"/>
        <color theme="5" tint="-0.249977111117893"/>
        <rFont val="Calibri"/>
        <family val="2"/>
        <scheme val="minor"/>
      </rPr>
      <t>,IF(OR(AND(Y37="L2 - Proprietary (Tesla)",O37="Yes"),AND(Y37="L2 - Standard (J1772)",Q37="Private",O37="No"),AND(Y37="L2 - Standard (J1772)",Q37="Private",O37="Yes"),AND(Y37="L2 Colocated - Proprietary/Standard",(AW37*AX37&lt;&gt;AW38*AX38),Q37="Public"),AND(Y37="L2 Colocated - Proprietary/Standard",(AW37*AX37&lt;&gt;AW38*AX38),Q37="Private",O37="Yes")),0.5,0)))</t>
    </r>
    <r>
      <rPr>
        <sz val="12"/>
        <color theme="1"/>
        <rFont val="Calibri"/>
        <family val="2"/>
        <scheme val="minor"/>
      </rPr>
      <t>,</t>
    </r>
    <r>
      <rPr>
        <sz val="12"/>
        <color rgb="FF002060"/>
        <rFont val="Calibri"/>
        <family val="2"/>
        <scheme val="minor"/>
      </rPr>
      <t>IF(AND(OR(P37="Corridor",P37="Workplace"),OR(Y37="DCFC - Standard (CCS, CHAdeMO)",Y37="DCFC &amp; L2 Mix - Standard"),(AO37*AP37+AO38*AP38&gt;=4),OR(AQ37&gt;=150,AQ38&gt;=150),Q37="Public",BM37="Yes"),1</t>
    </r>
    <r>
      <rPr>
        <sz val="12"/>
        <color rgb="FF00B050"/>
        <rFont val="Calibri"/>
        <family val="2"/>
        <scheme val="minor"/>
      </rPr>
      <t>,IF(OR(AND(OR(P37="Corridor",P37="Workplace"),OR(Y37="DCFC - Standard (CCS, CHAdeMO)",Y37="DCFC &amp; L2 Mix - Standard"),(AO37*AP37+AO38*AP38&gt;=4),OR(AQ37&gt;=150,AQ38&gt;=150),Q37="Public",BM37="No"),AND(OR(P37="Corridor",P37="Workplace"),OR(Y37="DCFC - Standard (CCS, CHAdeMO)",Y37="DCFC &amp; L2 Mix - Standard"),(AO37*AP37+AO38*AP38&gt;=4),AND(AQ37&lt;=150,AQ38&lt;=150),Q37="Public"),AND(OR(P37="Corridor",P37="Workplace"),OR(Y37="DCFC Colocated - Proprietary/Standard",Y37="DCFC &amp; L2 Mix - Mix"),(AO37*AP37+AO38*AP38)=(AS37*AT37+AS38*AT38),(AO37*AP37+AO38*AP38+AS37*AT37+AS38*AT38)&gt;=4,Q37="Public")),0.9</t>
    </r>
    <r>
      <rPr>
        <sz val="12"/>
        <color theme="1"/>
        <rFont val="Calibri"/>
        <family val="2"/>
        <scheme val="minor"/>
      </rPr>
      <t>,</t>
    </r>
    <r>
      <rPr>
        <sz val="12"/>
        <color rgb="FFFF0000"/>
        <rFont val="Calibri"/>
        <family val="2"/>
        <scheme val="minor"/>
      </rPr>
      <t>IF(OR(AND(OR(P37="Corridor",P37="Workplace"),OR(Y37="DCFC Colocated - Proprietary/Standard",Y37="DCFC &amp; L2 Mix - Mix"),(AO37*AP37+AO38*AP38)&lt;&gt;(AS37*AT37+AS38*AT38),(AO37*AP37+AO38*AP38+AS37*AT37+AS38*AT38)&gt;=4,OR(AQ37&gt;=150,AQ38&gt;=150,AU37&gt;=150,AU38&gt;=150),Q37="Public"),AND(OR(P37="Corridor",P37="Workplace"),OR(Y37="DCFC - Proprietary (Tesla)",Y37="DCFC &amp; L2 Mix - Proprietary"),(AS37*AT37+AS38*AT38)&gt;=4,Q37="Public")),0.5</t>
    </r>
    <r>
      <rPr>
        <sz val="12"/>
        <color theme="1"/>
        <rFont val="Calibri"/>
        <family val="2"/>
        <scheme val="minor"/>
      </rPr>
      <t>,</t>
    </r>
    <r>
      <rPr>
        <sz val="12"/>
        <color rgb="FFFF3399"/>
        <rFont val="Calibri"/>
        <family val="2"/>
        <scheme val="minor"/>
      </rPr>
      <t>IF(AND(OR(P37="Community",P37="Multi-Unit Dwelling"),OR(Y37="DCFC - Standard (CCS, CHAdeMO)",Y37="DCFC &amp; L2 Mix - Standard"),O37="Yes"),1,</t>
    </r>
    <r>
      <rPr>
        <sz val="12"/>
        <color theme="1"/>
        <rFont val="Calibri"/>
        <family val="2"/>
        <scheme val="minor"/>
      </rPr>
      <t>IF(OR(AND(OR(P37="Community",P37="Multi-Unit Dwelling"),OR(Y37="DCFC - Standard (CCS, CHAdeMO)",Y37="DCFC &amp; L2 Mix - Standard"),O37="No"),AND(OR(P37="Community",P37="Multi-Unit Dwelling"),OR(Y37="DCFC Colocated - Proprietary/Standard",Y37="DCFC &amp; L2 Mix - Mix"),(AO37*AP37+AO38*AP38)=(AS37*AT37+AS38*AT38)),AND(OR(P37="Community",P37="Multi-Unit Dwelling"),OR(Y37="DCFC Colocated - Proprietary/Standard",Y37="DCFC &amp; L2 Mix - Mix"),(AO37*AP37+AO38*AP38)&lt;&gt;(AS37*AT37+AS38*AT38),O37="Yes")),0.9,</t>
    </r>
    <r>
      <rPr>
        <sz val="12"/>
        <color rgb="FF7030A0"/>
        <rFont val="Calibri"/>
        <family val="2"/>
        <scheme val="minor"/>
      </rPr>
      <t>IF(AND(OR(P37="Community",P37="Multi-Unit Dwelling"),OR(Y37="DCFC - Proprietary (Tesla)",Y37="DCFC &amp; L2 Mix - Proprietary"),O37="Yes"),0.5</t>
    </r>
    <r>
      <rPr>
        <sz val="12"/>
        <color theme="1"/>
        <rFont val="Calibri"/>
        <family val="2"/>
        <scheme val="minor"/>
      </rPr>
      <t>,0))))))))</t>
    </r>
  </si>
  <si>
    <t>Is System Eligible</t>
  </si>
  <si>
    <t>CSMR</t>
  </si>
  <si>
    <t>Eligibile Site Incentive</t>
  </si>
  <si>
    <t>Charging Station, Charging Station Pedestal, Charging Station Installation,Telecommunications/Network Equipment &amp; Service, Signs, Maintenance, Lighting, Civil Design, Permits, Warranty, Assoc. Fees, Bollard, Striping/Painting, Landscaping (above and beyond restoring the site to original condition), Sales Tax, Concrete Signs, etc.</t>
  </si>
  <si>
    <t>**The following cost components are ineligible costs and are the Customer's responsibility:</t>
  </si>
  <si>
    <t>SB</t>
  </si>
  <si>
    <t>DCFC</t>
  </si>
  <si>
    <t># of Ports</t>
  </si>
  <si>
    <t>Charger 2</t>
  </si>
  <si>
    <t>Charger 1</t>
  </si>
  <si>
    <t>USMR Costs</t>
  </si>
  <si>
    <t>Cost:</t>
  </si>
  <si>
    <t>BRS Number:</t>
  </si>
  <si>
    <t>Total Cost</t>
  </si>
  <si>
    <t>CCS</t>
  </si>
  <si>
    <t>**This tab is for internal use only</t>
  </si>
  <si>
    <t>**Formulas should be left untouched unless discussed</t>
  </si>
  <si>
    <t>NACS</t>
  </si>
  <si>
    <t>Standard</t>
  </si>
  <si>
    <t>Mixed</t>
  </si>
  <si>
    <t>DER Type</t>
  </si>
  <si>
    <t>Solar</t>
  </si>
  <si>
    <t>Energy Storage</t>
  </si>
  <si>
    <t>Fuel Cells</t>
  </si>
  <si>
    <t>Other</t>
  </si>
  <si>
    <t>Landscaping/Restoration:</t>
  </si>
  <si>
    <t>Unsure</t>
  </si>
  <si>
    <t>kW per Port</t>
  </si>
  <si>
    <t>kW per Charger</t>
  </si>
  <si>
    <t>Charger #</t>
  </si>
  <si>
    <t>Charger Type 1</t>
  </si>
  <si>
    <t>Charger Type 2</t>
  </si>
  <si>
    <t>Level 2</t>
  </si>
  <si>
    <t>Incentive</t>
  </si>
  <si>
    <t>Total Estimated Customer Incentive Amount:</t>
  </si>
  <si>
    <t>16.</t>
  </si>
  <si>
    <t>Charger Type 3</t>
  </si>
  <si>
    <t>DCFC &amp; Level 2</t>
  </si>
  <si>
    <t>PSEG Long Island may require additional documentation not listed above as deemed necessary to properly process any Incentives.</t>
  </si>
  <si>
    <t>Eligibility Caps</t>
  </si>
  <si>
    <t>Total Site Cost</t>
  </si>
  <si>
    <t>Total USMR Cost</t>
  </si>
  <si>
    <t>Equipment Information</t>
  </si>
  <si>
    <t># of Ports per Charger</t>
  </si>
  <si>
    <t>Total kW Output</t>
  </si>
  <si>
    <t>Charger Brand</t>
  </si>
  <si>
    <t>Charger Model</t>
  </si>
  <si>
    <t>Charger Network</t>
  </si>
  <si>
    <t>Charger 3</t>
  </si>
  <si>
    <t>Charger 4</t>
  </si>
  <si>
    <t>J1772</t>
  </si>
  <si>
    <t>Total kW output</t>
  </si>
  <si>
    <t>Cost Information</t>
  </si>
  <si>
    <t>Incentive Caps</t>
  </si>
  <si>
    <t>Do the Ports Discharge Simultaneously?</t>
  </si>
  <si>
    <t>Applicant</t>
  </si>
  <si>
    <t>Pre-Installation</t>
  </si>
  <si>
    <t>Developer / Applicant</t>
  </si>
  <si>
    <t>Solar + Energy Storage</t>
  </si>
  <si>
    <t>Instructions:</t>
  </si>
  <si>
    <t>Please fill in all information with grey cells as applicable. The white cells auto-populate and do not fill in any cell with lines running through</t>
  </si>
  <si>
    <t>If Other:</t>
  </si>
  <si>
    <t>What Type of Distributed Energy Resource:</t>
  </si>
  <si>
    <t>Project must be started on or after pre-approval date and completed within 365 days.</t>
  </si>
  <si>
    <t>All projects are subject to pre and post-inspection.</t>
  </si>
  <si>
    <t xml:space="preserve">All installations must be installed in accordance with all applicable local, state and national codes and ordinances.
</t>
  </si>
  <si>
    <t>All eligibility requirements and deadlines apply.  See the Eligibility Table tab for a comprehensive list of these requirements.</t>
  </si>
  <si>
    <t>Program Requirements/Steps to Participate</t>
  </si>
  <si>
    <t>www.pseglinyportal.com</t>
  </si>
  <si>
    <r>
      <rPr>
        <b/>
        <sz val="11"/>
        <color indexed="8"/>
        <rFont val="Arial Narrow"/>
        <family val="2"/>
      </rPr>
      <t>AFTER you receive your Pre-Approval Letter</t>
    </r>
    <r>
      <rPr>
        <sz val="11"/>
        <color indexed="8"/>
        <rFont val="Arial Narrow"/>
        <family val="2"/>
      </rPr>
      <t xml:space="preserve">, complete the project. </t>
    </r>
  </si>
  <si>
    <t>Once Project is Complete:</t>
  </si>
  <si>
    <t>DAC?</t>
  </si>
  <si>
    <t>https://www.nyserda.ny.gov/ny/disadvantaged-communities</t>
  </si>
  <si>
    <t>Multi-Phase</t>
  </si>
  <si>
    <t>Phase #</t>
  </si>
  <si>
    <t>Fleet Make-up</t>
  </si>
  <si>
    <t>All Types</t>
  </si>
  <si>
    <t>Heavy Duty</t>
  </si>
  <si>
    <t>Light-Medium Duty</t>
  </si>
  <si>
    <t>Light Duty</t>
  </si>
  <si>
    <t>Fleet Type</t>
  </si>
  <si>
    <t>Public Fleet</t>
  </si>
  <si>
    <t>Public Transportation</t>
  </si>
  <si>
    <t>5.13.24</t>
  </si>
  <si>
    <t>Created Fleet Make Ready appliaction utilizing the EVMR application as a base</t>
  </si>
  <si>
    <t>V1.0_D1</t>
  </si>
  <si>
    <t>Upadted customer info: Renamed to general Information</t>
  </si>
  <si>
    <t>MCS</t>
  </si>
  <si>
    <t>Pantograph</t>
  </si>
  <si>
    <t>Total Fleet Size:</t>
  </si>
  <si>
    <t>Fleet Make-Up:</t>
  </si>
  <si>
    <t>USMR</t>
  </si>
  <si>
    <t>CSMR DAC</t>
  </si>
  <si>
    <t>Public Fleets</t>
  </si>
  <si>
    <t>Site Cap ($)</t>
  </si>
  <si>
    <t>Multi-Phase Costs</t>
  </si>
  <si>
    <t>Added Fleet Description Tab</t>
  </si>
  <si>
    <t>Added MCS and Pantograph plug type to EV Supply Worksheet</t>
  </si>
  <si>
    <t>Renamed Future Proffing to Multi-Phase</t>
  </si>
  <si>
    <t>5.14.24</t>
  </si>
  <si>
    <t>V1.0_D2</t>
  </si>
  <si>
    <t>Existing Fleet Information</t>
  </si>
  <si>
    <t>Charger Type:</t>
  </si>
  <si>
    <t>Total Number of Ports on Site:</t>
  </si>
  <si>
    <t>Average Daily Mileage per Vehicle:</t>
  </si>
  <si>
    <t>Existing Fuel Type</t>
  </si>
  <si>
    <t>Fossil Fuel</t>
  </si>
  <si>
    <t>Electric</t>
  </si>
  <si>
    <t>Fleet Description:</t>
  </si>
  <si>
    <t>Added new section for Existing Fleet Description</t>
  </si>
  <si>
    <t>Light-Heavy Duty</t>
  </si>
  <si>
    <t>Anticipated kW per Charger</t>
  </si>
  <si>
    <t>Anticipated Total kW Output</t>
  </si>
  <si>
    <t>Anticipated kW per Port</t>
  </si>
  <si>
    <t>Anticipated Total # of Ports</t>
  </si>
  <si>
    <t>Anticipated Charger Type</t>
  </si>
  <si>
    <t>Anticipated 
# of Chargers</t>
  </si>
  <si>
    <t>Anticipated
Fleet Make-up</t>
  </si>
  <si>
    <t>Anticipated
Start Year</t>
  </si>
  <si>
    <t>Current Phase:</t>
  </si>
  <si>
    <t>Phases</t>
  </si>
  <si>
    <t>5+</t>
  </si>
  <si>
    <t>Additional Site Information</t>
  </si>
  <si>
    <t>Charger 5</t>
  </si>
  <si>
    <t>Charger 6</t>
  </si>
  <si>
    <t>Charger 7</t>
  </si>
  <si>
    <t>Charger 8</t>
  </si>
  <si>
    <t># of ports per charger</t>
  </si>
  <si>
    <t>Grand Total</t>
  </si>
  <si>
    <t>Charger Description</t>
  </si>
  <si>
    <t>Measure Code</t>
  </si>
  <si>
    <t>FMR-100</t>
  </si>
  <si>
    <t>FMR-110</t>
  </si>
  <si>
    <t>FMR-120</t>
  </si>
  <si>
    <t>FMR-130</t>
  </si>
  <si>
    <t>FMR-140</t>
  </si>
  <si>
    <t>DCFC - NACS</t>
  </si>
  <si>
    <t>Proposed Charger Type</t>
  </si>
  <si>
    <t>Medium Duty</t>
  </si>
  <si>
    <t>Project Summary</t>
  </si>
  <si>
    <t>Fleet Make-Ready Program</t>
  </si>
  <si>
    <t>Medium-Heavy Duty</t>
  </si>
  <si>
    <t>Will the Ports Discharge Simultaneously</t>
  </si>
  <si>
    <t>Discharge Simultaneously</t>
  </si>
  <si>
    <t>Project Wide</t>
  </si>
  <si>
    <t>Updated Qual index with new program and rebate logic</t>
  </si>
  <si>
    <t>Added logic for phase 1 to summarize current project</t>
  </si>
  <si>
    <t>Added project summary on fleet info worksheet</t>
  </si>
  <si>
    <t>5.15.24</t>
  </si>
  <si>
    <t>V1.0_D3</t>
  </si>
  <si>
    <t>updated all tabs with "fleet make-ready in title</t>
  </si>
  <si>
    <t>Estimated Site Incentive</t>
  </si>
  <si>
    <t>Fleet Make-Ready Costs</t>
  </si>
  <si>
    <t>Additional Funding Sources</t>
  </si>
  <si>
    <t>Equipment Covered</t>
  </si>
  <si>
    <t>Funding Total Amount</t>
  </si>
  <si>
    <t>Funding Source</t>
  </si>
  <si>
    <t>Multi Phase Total Cost</t>
  </si>
  <si>
    <t>CSMR Total Cost</t>
  </si>
  <si>
    <t>Infrastructure</t>
  </si>
  <si>
    <t>Charging Stations</t>
  </si>
  <si>
    <t>Vehicles</t>
  </si>
  <si>
    <t>Infrastructure + Other</t>
  </si>
  <si>
    <t>Equipment Type Covered</t>
  </si>
  <si>
    <t>5.20.24</t>
  </si>
  <si>
    <t>Updated Fleet Make-Ready Cost Template to include additional funding sources</t>
  </si>
  <si>
    <t>V1.0_D5</t>
  </si>
  <si>
    <t>Site Costs</t>
  </si>
  <si>
    <t>Fill out Equipment information section with EV charger information. If you are planning on completing the project in phases, please fill out the "Multi-Phase" table with future phase data.</t>
  </si>
  <si>
    <t>5.29.24</t>
  </si>
  <si>
    <t>Vehicle Total:</t>
  </si>
  <si>
    <t>Fleet Daily Average Mileage:</t>
  </si>
  <si>
    <t>School Bus Services</t>
  </si>
  <si>
    <t>Transit Bus Services</t>
  </si>
  <si>
    <t>Shuttle Bus Services</t>
  </si>
  <si>
    <t>Industry Type</t>
  </si>
  <si>
    <t>Government</t>
  </si>
  <si>
    <t>Police / EMT</t>
  </si>
  <si>
    <t>Recycling &amp; Garbage Collection</t>
  </si>
  <si>
    <t>School &amp; Universities</t>
  </si>
  <si>
    <t>Not-For-Profit</t>
  </si>
  <si>
    <t>Please Select Fleet Type</t>
  </si>
  <si>
    <t>Fleet Replacement Life Cycle (Years):</t>
  </si>
  <si>
    <t>Anticipated
End Year</t>
  </si>
  <si>
    <t>Added “*Required” under DAC question</t>
  </si>
  <si>
    <t>General Info Tab:</t>
  </si>
  <si>
    <t>Only Site Owner and Developer are now options for rebate payment recipient</t>
  </si>
  <si>
    <t>Fleet Description Tab:</t>
  </si>
  <si>
    <t>Wording changes on site info questions</t>
  </si>
  <si>
    <t>Re-arraged and added columns for individual fleet type totals (vehicles &amp; Mileage)</t>
  </si>
  <si>
    <t>Facility type renamed to industry type. Added formatting to change dropdown list based on Fleet Type</t>
  </si>
  <si>
    <t>Fleet Equipment Worksheet:</t>
  </si>
  <si>
    <t>Multi-Phase: Anticipated End Year Column Added in Column D</t>
  </si>
  <si>
    <t>V1.0_D6</t>
  </si>
  <si>
    <t>Cost Type:</t>
  </si>
  <si>
    <t>Amount</t>
  </si>
  <si>
    <t>5.30.24</t>
  </si>
  <si>
    <t>Removed Fleet Make-up and Vehicles served</t>
  </si>
  <si>
    <t>Removed seperated port types and consolidated to one column</t>
  </si>
  <si>
    <t>Added DCFC-Standard, DCFC-NACS to charger Type</t>
  </si>
  <si>
    <t>Fleet Equip Worksheet</t>
  </si>
  <si>
    <t>Removed Conditional formatting and questions on Fleet Cost Template</t>
  </si>
  <si>
    <t>V1.0_D7</t>
  </si>
  <si>
    <t>Number of Current EVs:</t>
  </si>
  <si>
    <t>Coverage</t>
  </si>
  <si>
    <t>Number of Existing Chargers on Site:</t>
  </si>
  <si>
    <t>Existing Fleet Fuel Type:</t>
  </si>
  <si>
    <t>DCFC-Mixed</t>
  </si>
  <si>
    <t>Charger Site Type</t>
  </si>
  <si>
    <t>7.12.24</t>
  </si>
  <si>
    <t>Added required fields for cust info tab that wont populate the incetive amount until all information is inputted</t>
  </si>
  <si>
    <t>Updated rebate logic for the new incentive caps</t>
  </si>
  <si>
    <t>V1.0_D8</t>
  </si>
  <si>
    <r>
      <t>Date</t>
    </r>
    <r>
      <rPr>
        <b/>
        <sz val="11"/>
        <color rgb="FFFF0000"/>
        <rFont val="Arial Narrow"/>
        <family val="2"/>
      </rPr>
      <t>*</t>
    </r>
    <r>
      <rPr>
        <b/>
        <sz val="11"/>
        <color theme="1"/>
        <rFont val="Arial Narrow"/>
        <family val="2"/>
      </rPr>
      <t>:</t>
    </r>
  </si>
  <si>
    <t>USMR Owed by Customer</t>
  </si>
  <si>
    <t>Number of Phases?(Anticipated)</t>
  </si>
  <si>
    <t>Existing EV Information</t>
  </si>
  <si>
    <t>Please ensure the Multi-phase section of the fleet equipment worksheet is filled out</t>
  </si>
  <si>
    <t>USMR Owed</t>
  </si>
  <si>
    <t>7.18.24</t>
  </si>
  <si>
    <t>Added USMR owed field to qual index and General Information tabs</t>
  </si>
  <si>
    <t>Added "* indicateds a required field" language on general info and fleet description tabs</t>
  </si>
  <si>
    <t>V1.0_D9</t>
  </si>
  <si>
    <t>7.30.24</t>
  </si>
  <si>
    <t>Fixed Minor errors</t>
  </si>
  <si>
    <t>V1.0_D10</t>
  </si>
  <si>
    <t>Anticipated # of Ports per Charger</t>
  </si>
  <si>
    <t>Required Documents for Fleet Make Ready Program</t>
  </si>
  <si>
    <t>Fixed Charger System type logic</t>
  </si>
  <si>
    <t>Added Mailing address, alt contact, prefered contact method (site), rebate payment recipient 
to missing info logic on genral information</t>
  </si>
  <si>
    <t>Adjusted Locked and hidden cell properties for all tabs</t>
  </si>
  <si>
    <t>DCFC - CCS</t>
  </si>
  <si>
    <t>8.1.24</t>
  </si>
  <si>
    <t>DCFC-Standard replaced with DCFC-CCS</t>
  </si>
  <si>
    <t>Level-2 replaced with Level 2</t>
  </si>
  <si>
    <t>Red astrix being removed from field titles</t>
  </si>
  <si>
    <t>V1.0_D11</t>
  </si>
  <si>
    <t>Type of Service Required:</t>
  </si>
  <si>
    <t>Meter Number:</t>
  </si>
  <si>
    <t>Rate Code:</t>
  </si>
  <si>
    <t xml:space="preserve">Proposed Energized Date: </t>
  </si>
  <si>
    <t>Account Holder Name:</t>
  </si>
  <si>
    <t>Mailing Address:
(If different than above)</t>
  </si>
  <si>
    <t>Disadvantaged Community (DAC) Site?:</t>
  </si>
  <si>
    <t>Entity Name:</t>
  </si>
  <si>
    <t>Contact Name:</t>
  </si>
  <si>
    <t>Mailing Address:</t>
  </si>
  <si>
    <t>Entity Name:
 (Print)</t>
  </si>
  <si>
    <t>Account Holder Name:
(Print)</t>
  </si>
  <si>
    <r>
      <t>Customer Signature</t>
    </r>
    <r>
      <rPr>
        <b/>
        <sz val="11"/>
        <color rgb="FFFF0000"/>
        <rFont val="Arial Narrow"/>
        <family val="2"/>
      </rPr>
      <t>*</t>
    </r>
    <r>
      <rPr>
        <b/>
        <sz val="11"/>
        <color theme="1"/>
        <rFont val="Arial Narrow"/>
        <family val="2"/>
      </rPr>
      <t>:
Duly authorized representative</t>
    </r>
  </si>
  <si>
    <t>*Please print and submit with wet signature</t>
  </si>
  <si>
    <t>Will the Site be Multi-Phased?:</t>
  </si>
  <si>
    <t>Will Demand Management Software or Hardware be Utilized?:</t>
  </si>
  <si>
    <t>EV Supply Equipment
 Bi-Directional:</t>
  </si>
  <si>
    <t>Will Distributed Energy Resources be used at Site?:</t>
  </si>
  <si>
    <t>Has Customer Participated in PSEGLI’s Fleet Advisory Services?:</t>
  </si>
  <si>
    <t>Fleet Type:</t>
  </si>
  <si>
    <t>Industry Type:</t>
  </si>
  <si>
    <t>Section Completeness Check:</t>
  </si>
  <si>
    <t>Added Missing Info Logic on Fleet Descrition Tab that links with Genral information tab's missing info logic</t>
  </si>
  <si>
    <t>Total kW:</t>
  </si>
  <si>
    <t>8.7.24</t>
  </si>
  <si>
    <t>Updated Measure code references for new charger type names</t>
  </si>
  <si>
    <t>Minor formatting adjustments</t>
  </si>
  <si>
    <t>V1.0_D12</t>
  </si>
  <si>
    <t>8.12.24</t>
  </si>
  <si>
    <t>Added data validation for Multi-phase on fleet description</t>
  </si>
  <si>
    <t>V1.0_D13</t>
  </si>
  <si>
    <t>Updated header language on gneral information tab</t>
  </si>
  <si>
    <t>Fleet Make-Ready Glossary</t>
  </si>
  <si>
    <t>8.19.24</t>
  </si>
  <si>
    <r>
      <rPr>
        <b/>
        <sz val="11"/>
        <color rgb="FFF0502D"/>
        <rFont val="Arial Narrow"/>
        <family val="2"/>
      </rPr>
      <t>Removal of Equipment</t>
    </r>
    <r>
      <rPr>
        <sz val="11"/>
        <rFont val="Arial Narrow"/>
        <family val="2"/>
      </rPr>
      <t xml:space="preserve">
     i. The Applicant agrees, as a condition of participation in the Program, to remove and dispose of all equipment in accordance with all laws, rules and regulations should they be 
        removed at any time during the in-service term. The Applicant agrees to pay the cost to remove the customer side make-ready equipment should they be required to be removed.</t>
    </r>
  </si>
  <si>
    <t>This application should be used for the Fleet Make Ready Program only.</t>
  </si>
  <si>
    <t>Only applications and worksheets in effect at the time of submittal will be accepted.</t>
  </si>
  <si>
    <t xml:space="preserve">             •  i.e. 9-123456</t>
  </si>
  <si>
    <t xml:space="preserve">     • BRS will assign the notification number to a distribution design planner who will determine if any infrastructure upgrades would be required</t>
  </si>
  <si>
    <t xml:space="preserve">     • If any upgrades are required, a charge letter may be issued to the customer [referred to as Utility Side Make Ready (USMR) costs]</t>
  </si>
  <si>
    <t xml:space="preserve">Before you purchase and install equipment, send the following to PSEG Long Island to receive your Pre-Approval Letter:	</t>
  </si>
  <si>
    <t xml:space="preserve">     • Completed Customer Information section of application and data collection form.  (Incomplete applications will not be accepted.)</t>
  </si>
  <si>
    <t xml:space="preserve">     • Submit required documents (see Required Documents check sheet)</t>
  </si>
  <si>
    <t xml:space="preserve">     • Each required document must be a separate file (no zipped files)</t>
  </si>
  <si>
    <t xml:space="preserve">     • Applications must be saved as:  FMRApplication_&lt;&lt;&lt;customer Name&gt;&gt;MMDDYYYY.xls	</t>
  </si>
  <si>
    <t>PSEG-LI-EVFLEETS@pseg.com</t>
  </si>
  <si>
    <t xml:space="preserve">            • For Electronic Submissions e-mail documents to:</t>
  </si>
  <si>
    <t xml:space="preserve">For any question on how to fill out your application, please reach out to the PSEG Long Island info line at 1-800-692-2626 or send your inquiry to the make-ready email listed above	</t>
  </si>
  <si>
    <t xml:space="preserve">     • Submit copies of customer validated proof of payment (e.g. itemized invoice) showing the facility address, date and place of purchase and the model/part numbers of installed equipment. </t>
  </si>
  <si>
    <t xml:space="preserve">     • A PSEG Long Island representative will contact you to schedule a post-inspection. </t>
  </si>
  <si>
    <t xml:space="preserve">     • After verification that all necessary requirements have been met, a PSEG Long Island representative will authorize payment and either mail a check to the applicant/assignee or apply a bill credit to the applicant’s account.</t>
  </si>
  <si>
    <t>https://www.psegliny.com/en/buildingrenovationservices</t>
  </si>
  <si>
    <t>8.14.24</t>
  </si>
  <si>
    <t>Updated T's&amp;C's, Guidelines, &amp; Glossary with PSEG updates</t>
  </si>
  <si>
    <t>V1.0_D14</t>
  </si>
  <si>
    <t>PSEG Long Island offers incentives for the infrastructure needed to power fleet EV charger across the PSEG Long Island Territory. 
The Fleet Make-Ready program is focused on entities serving public transportation and public fleet customers only.</t>
  </si>
  <si>
    <t>If a service upgrade is needed or a dedicated service to support your fleet(s), please submit a service request to PSEG Long Island</t>
  </si>
  <si>
    <t xml:space="preserve">             • Programs such as the Fleet Make Ready Program could offset these costs</t>
  </si>
  <si>
    <r>
      <rPr>
        <b/>
        <sz val="11"/>
        <color rgb="FFF0502D"/>
        <rFont val="Arial Narrow"/>
        <family val="2"/>
      </rPr>
      <t>Permitting &amp; Compliances</t>
    </r>
    <r>
      <rPr>
        <b/>
        <sz val="11"/>
        <rFont val="Arial Narrow"/>
        <family val="2"/>
      </rPr>
      <t xml:space="preserve">
</t>
    </r>
    <r>
      <rPr>
        <sz val="11"/>
        <rFont val="Arial Narrow"/>
        <family val="2"/>
      </rPr>
      <t xml:space="preserve">     i. The Applicant agrees to seek any required permits and meet any specifications or compliances specified by the town, county, state, and/or federal government where the
        EV Charging Station shall be located.</t>
    </r>
  </si>
  <si>
    <t xml:space="preserve">     • If Developer determines prior to such expiration date that project will not be available for energization, Developer may request a one-time extension of up to an incremental 180 days. 
       PSEG Long Island will consider factors such as degree of work already completed, likelihood of resolution of any outstanding issues causing delay, and other related matters in determining 
       whether such extension will be granted.</t>
  </si>
  <si>
    <t>8.15.24</t>
  </si>
  <si>
    <t>Updated T's&amp;C's, Guidelines, &amp; Glossary with formatting updates</t>
  </si>
  <si>
    <t>V1.0_D15</t>
  </si>
  <si>
    <t>*Disclaimer: Terms and conditions are subject to change without notice, including early termination of this promotion. No additional fees apply.PSEG Long Island administers the incentive program on behalf of the Long Island Power Authority, the incentive program sponsor. If the BRS number is not available yet the final cost incentive will be based on total CSMR &amp; USMR Costs.</t>
  </si>
  <si>
    <t>V1.0_D16</t>
  </si>
  <si>
    <t xml:space="preserve">     • All Lead Partners may also complete and submit applications and project documentation through the Online Application found in the Lead Partner Portal</t>
  </si>
  <si>
    <t>V1.0_D17</t>
  </si>
  <si>
    <t>8.16.24</t>
  </si>
  <si>
    <t>Locked and final pending client approval</t>
  </si>
  <si>
    <t>V1.0</t>
  </si>
  <si>
    <t xml:space="preserve">Updated T's &amp; C's with new language from PSEG </t>
  </si>
  <si>
    <t>V1.0_D18</t>
  </si>
  <si>
    <t>V1.0_D19</t>
  </si>
  <si>
    <t>8.22.24</t>
  </si>
  <si>
    <t>Locked and Final per client approval</t>
  </si>
  <si>
    <t>Is the Applicant the owner of the property?</t>
  </si>
  <si>
    <t>If Not, Do you have the Right to Install EV Related Equipment on the Property</t>
  </si>
  <si>
    <t>11.25.24</t>
  </si>
  <si>
    <t>Created V1.0 for 2025 PY</t>
  </si>
  <si>
    <t>Gen Info:</t>
  </si>
  <si>
    <t>Added new Fields</t>
  </si>
  <si>
    <t>Is the applicant the property owner</t>
  </si>
  <si>
    <t>Fleet Descrip:</t>
  </si>
  <si>
    <t>Added data Validation for Fleet Life Cycle to make it a whole number</t>
  </si>
  <si>
    <t>Charger Serial Numbers</t>
  </si>
  <si>
    <t>12.5.24</t>
  </si>
  <si>
    <t>Added Serial number field to equipment worksheet</t>
  </si>
  <si>
    <t>12.12.24</t>
  </si>
  <si>
    <t>Fleet Description: Added column to allow "Recycling &amp; Garbage Collection” to fit in cell</t>
  </si>
  <si>
    <t>EM</t>
  </si>
  <si>
    <t>v1.0_D3</t>
  </si>
  <si>
    <r>
      <rPr>
        <b/>
        <u/>
        <sz val="11"/>
        <rFont val="Arial Narrow"/>
        <family val="2"/>
      </rPr>
      <t>Applicant:</t>
    </r>
    <r>
      <rPr>
        <sz val="11"/>
        <rFont val="Arial Narrow"/>
        <family val="2"/>
      </rPr>
      <t xml:space="preserve"> The entity who will be fully responsible for the project, may receive the program incentives, and will be solely responsible for the Application Terms and Conditions.</t>
    </r>
  </si>
  <si>
    <r>
      <rPr>
        <b/>
        <u/>
        <sz val="11"/>
        <rFont val="Arial Narrow"/>
        <family val="2"/>
      </rPr>
      <t>CCS:</t>
    </r>
    <r>
      <rPr>
        <sz val="11"/>
        <rFont val="Arial Narrow"/>
        <family val="2"/>
      </rPr>
      <t xml:space="preserve"> Combined Charging System is a standard charging plug type for charging electric vehicles meant for direct current fast charging. </t>
    </r>
  </si>
  <si>
    <r>
      <rPr>
        <b/>
        <u/>
        <sz val="11"/>
        <rFont val="Arial Narrow"/>
        <family val="2"/>
      </rPr>
      <t>ChAdeMO:</t>
    </r>
    <r>
      <rPr>
        <sz val="11"/>
        <rFont val="Arial Narrow"/>
        <family val="2"/>
      </rPr>
      <t xml:space="preserve"> a fast-charging system plug type for charging electric vehicles meant for direct current fast charging.</t>
    </r>
  </si>
  <si>
    <r>
      <rPr>
        <b/>
        <u/>
        <sz val="11"/>
        <rFont val="Arial Narrow"/>
        <family val="2"/>
      </rPr>
      <t>Customer</t>
    </r>
    <r>
      <rPr>
        <sz val="11"/>
        <rFont val="Arial Narrow"/>
        <family val="2"/>
      </rPr>
      <t>: Customer of record for the utility account serving the load. The Customer may be the Developer but is not required to be.</t>
    </r>
  </si>
  <si>
    <r>
      <rPr>
        <b/>
        <u/>
        <sz val="11"/>
        <rFont val="Arial Narrow"/>
        <family val="2"/>
      </rPr>
      <t>Developer</t>
    </r>
    <r>
      <rPr>
        <sz val="11"/>
        <rFont val="Arial Narrow"/>
        <family val="2"/>
      </rPr>
      <t>: An entity responsible for designing, constructing, and commissioning an electric vehicle charger location. This entity may also be responsible for owning, managing, and operating the chargers.</t>
    </r>
  </si>
  <si>
    <r>
      <rPr>
        <b/>
        <u/>
        <sz val="11"/>
        <color theme="1"/>
        <rFont val="Arial Narrow"/>
        <family val="2"/>
      </rPr>
      <t>Disadvantaged Community:</t>
    </r>
    <r>
      <rPr>
        <sz val="11"/>
        <color theme="1"/>
        <rFont val="Arial Narrow"/>
        <family val="2"/>
      </rPr>
      <t xml:space="preserve"> The Climate Act charged the Climate Justice Working Group (CJWG) with the development of criteria to identify
disadvantaged communities to ensure that frontline and otherwise underserved communities benefit from the state’s historic transition to cleaner, greener sources of energy, reduced pollution and cleaner air, and economic opportunities.
                    o Relevant Link(s):
                                                      * https://www.nyserda.ny.gov/ny/disadvantaged-communities
                                                      * https://climate.ny.gov/resources/disadvantaged-communities-criteria/</t>
    </r>
  </si>
  <si>
    <r>
      <rPr>
        <b/>
        <u/>
        <sz val="11"/>
        <rFont val="Arial Narrow"/>
        <family val="2"/>
      </rPr>
      <t>Electric Vehicle (EV):</t>
    </r>
    <r>
      <rPr>
        <sz val="11"/>
        <rFont val="Arial Narrow"/>
        <family val="2"/>
      </rPr>
      <t xml:space="preserve"> A vehicle classified as light duty and registered by a State as being capable of highway speeds that is powered fully or in part by an electric motor and is rechargeable from an external connection to an off-board electrical source.</t>
    </r>
  </si>
  <si>
    <r>
      <rPr>
        <b/>
        <u/>
        <sz val="11"/>
        <rFont val="Arial Narrow"/>
        <family val="2"/>
      </rPr>
      <t xml:space="preserve">Electric Vehicle Supply Equipment (EVSE): </t>
    </r>
    <r>
      <rPr>
        <sz val="11"/>
        <rFont val="Arial Narrow"/>
        <family val="2"/>
      </rPr>
      <t>supplies electricity to an electric vehicle (EV). Commonly called charging stations or charging docks, they provide electric power to the vehicle and use that to recharge the vehicle's batteries. EVSE systems include the electrical conductors, related equipment, software, and communications protocols that deliver energy efficiently and safely to the vehicle. EVSE equipment is classified as Level 2 (240 volts, AC), and DC Fast Charger (480 volts, DC).</t>
    </r>
  </si>
  <si>
    <r>
      <rPr>
        <b/>
        <u/>
        <sz val="11"/>
        <color theme="1"/>
        <rFont val="Arial Narrow"/>
        <family val="2"/>
      </rPr>
      <t xml:space="preserve">Future Proofing: </t>
    </r>
    <r>
      <rPr>
        <sz val="11"/>
        <color theme="1"/>
        <rFont val="Arial Narrow"/>
        <family val="2"/>
      </rPr>
      <t>The installation of additional or scalable capacity equipment and infrastructure to support the future expansion of an EV charging station and installation of additional charging ports. Note that futureproofing is only applicable to be in addition to the installation of an energized site. Future proofing a site with no energized chargers at time of energization will not be covered. Approved examples of future-proofing for Level 2 and DCFC include:
     o Oversized or additional conduit;
     o Oversized panels;
     o Additional conduit and connection points (including trenching and conduit to additional parking spaces for future chargers); and
     o Larger transformers or additional transformers and transformer pads</t>
    </r>
  </si>
  <si>
    <r>
      <rPr>
        <b/>
        <u/>
        <sz val="11"/>
        <color theme="1"/>
        <rFont val="Arial Narrow"/>
        <family val="2"/>
      </rPr>
      <t>J1772</t>
    </r>
    <r>
      <rPr>
        <sz val="11"/>
        <color theme="1"/>
        <rFont val="Arial Narrow"/>
        <family val="2"/>
      </rPr>
      <t>: North American standard for electrical connectors for electric vehicles maintained by SAE international. Also known as a J plug or Type 1
connector; single phase AC</t>
    </r>
  </si>
  <si>
    <r>
      <rPr>
        <b/>
        <u/>
        <sz val="11"/>
        <color theme="1"/>
        <rFont val="Arial Narrow"/>
        <family val="2"/>
      </rPr>
      <t>Level 2:</t>
    </r>
    <r>
      <rPr>
        <sz val="11"/>
        <color theme="1"/>
        <rFont val="Arial Narrow"/>
        <family val="2"/>
      </rPr>
      <t xml:space="preserve"> A type of Electric Vehicle Supply Equipment (EVSE) that typically utilizes the J1772 connector</t>
    </r>
  </si>
  <si>
    <r>
      <rPr>
        <b/>
        <u/>
        <sz val="11"/>
        <color theme="1"/>
        <rFont val="Arial Narrow"/>
        <family val="2"/>
      </rPr>
      <t>Make-Ready Equipment:</t>
    </r>
    <r>
      <rPr>
        <b/>
        <i/>
        <u/>
        <sz val="11"/>
        <color theme="1"/>
        <rFont val="Arial Narrow"/>
        <family val="2"/>
      </rPr>
      <t xml:space="preserve">
</t>
    </r>
    <r>
      <rPr>
        <sz val="11"/>
        <color theme="1"/>
        <rFont val="Arial Narrow"/>
        <family val="2"/>
      </rPr>
      <t xml:space="preserve">     o  </t>
    </r>
    <r>
      <rPr>
        <b/>
        <sz val="11"/>
        <color theme="1"/>
        <rFont val="Arial Narrow"/>
        <family val="2"/>
      </rPr>
      <t>Customer-Side Make-Ready (CSMR</t>
    </r>
    <r>
      <rPr>
        <sz val="11"/>
        <color theme="1"/>
        <rFont val="Arial Narrow"/>
        <family val="2"/>
      </rPr>
      <t xml:space="preserve">) includes conduit, conductors, trenching, boring, electrical panel, transformer, and landscaping
          restoration. CSMR infrastructure is located between the Meter and EV Charger(s).
     o  </t>
    </r>
    <r>
      <rPr>
        <b/>
        <sz val="11"/>
        <color theme="1"/>
        <rFont val="Arial Narrow"/>
        <family val="2"/>
      </rPr>
      <t>Utility-Side Make-Ready (USMR</t>
    </r>
    <r>
      <rPr>
        <sz val="11"/>
        <color theme="1"/>
        <rFont val="Arial Narrow"/>
        <family val="2"/>
      </rPr>
      <t>) represents any Utility infrastructure upgrades when a load letter is submitted to PSEG Long Island’s 
          Building and Renovation Services (BRS). A charge letter is provided by PSEG Long Island and is given to the customer and represents 
          any work associated with the Utility Distribution Network up to the Meter. This can include step-down transformers, overhead service 
          lines, utility meters, and other traditional distribution infrastructure.
     o  Note: The Electric Vehicle Supply Equipment, also referred to as the Electric Vehicle Charger is not an eligible make-ready component 
                       as part of this program</t>
    </r>
  </si>
  <si>
    <r>
      <rPr>
        <b/>
        <u/>
        <sz val="11"/>
        <color theme="1"/>
        <rFont val="Arial Narrow"/>
        <family val="2"/>
      </rPr>
      <t>Megawatt Charging System (MCS)</t>
    </r>
    <r>
      <rPr>
        <sz val="11"/>
        <color theme="1"/>
        <rFont val="Arial Narrow"/>
        <family val="2"/>
      </rPr>
      <t>: The Megawatt Charging System is a charging connector under development for large battery electric vehicles.</t>
    </r>
  </si>
  <si>
    <r>
      <rPr>
        <b/>
        <u/>
        <sz val="11"/>
        <rFont val="Arial Narrow"/>
        <family val="2"/>
      </rPr>
      <t>Multi-unit Dwellings:</t>
    </r>
    <r>
      <rPr>
        <b/>
        <sz val="11"/>
        <rFont val="Arial Narrow"/>
        <family val="2"/>
      </rPr>
      <t xml:space="preserve"> </t>
    </r>
    <r>
      <rPr>
        <sz val="11"/>
        <rFont val="Arial Narrow"/>
        <family val="2"/>
      </rPr>
      <t>Any dwelling which is either rented, leased, let, or hired out, to be occupied, or is occupied as the residence or home of five or more independent units. Must be on a commercial rate code. Charging station(s) must be available to all tenants/residents.</t>
    </r>
  </si>
  <si>
    <r>
      <rPr>
        <b/>
        <u/>
        <sz val="11"/>
        <rFont val="Arial Narrow"/>
        <family val="2"/>
      </rPr>
      <t>Pantograph Charging</t>
    </r>
    <r>
      <rPr>
        <sz val="11"/>
        <rFont val="Arial Narrow"/>
        <family val="2"/>
      </rPr>
      <t>: Method of charging electric buses in depots or at specific charging stations through an inverted pantograph that is mounted on a gantry or mast.</t>
    </r>
  </si>
  <si>
    <r>
      <rPr>
        <b/>
        <u/>
        <sz val="11"/>
        <rFont val="Arial Narrow"/>
        <family val="2"/>
      </rPr>
      <t>Plug:</t>
    </r>
    <r>
      <rPr>
        <sz val="11"/>
        <rFont val="Arial Narrow"/>
        <family val="2"/>
      </rPr>
      <t xml:space="preserve"> Also referred to as “Port”, this is the operable cable-connection between the charger and the EV. Some chargers may have more than one (1)
Plug/Port.</t>
    </r>
  </si>
  <si>
    <r>
      <rPr>
        <b/>
        <u/>
        <sz val="11"/>
        <color theme="1"/>
        <rFont val="Arial Narrow"/>
        <family val="2"/>
      </rPr>
      <t>Private Use</t>
    </r>
    <r>
      <rPr>
        <u/>
        <sz val="11"/>
        <color theme="1"/>
        <rFont val="Arial Narrow"/>
        <family val="2"/>
      </rPr>
      <t>:</t>
    </r>
    <r>
      <rPr>
        <sz val="11"/>
        <color theme="1"/>
        <rFont val="Arial Narrow"/>
        <family val="2"/>
      </rPr>
      <t xml:space="preserve"> Locations that only allow access to certain users, has time-specific or physical access restrictions such as signs (i.e. No Trespassing), gateto limit access to the general public, etc.
           o Private Use locations do not require universal forms of payment</t>
    </r>
  </si>
  <si>
    <r>
      <rPr>
        <b/>
        <u/>
        <sz val="11"/>
        <color theme="1"/>
        <rFont val="Arial Narrow"/>
        <family val="2"/>
      </rPr>
      <t>Project</t>
    </r>
    <r>
      <rPr>
        <sz val="11"/>
        <color theme="1"/>
        <rFont val="Arial Narrow"/>
        <family val="2"/>
      </rPr>
      <t>: The Make-Ready work at the customer of record’s location.</t>
    </r>
  </si>
  <si>
    <r>
      <rPr>
        <b/>
        <u/>
        <sz val="11"/>
        <color theme="1"/>
        <rFont val="Arial Narrow"/>
        <family val="2"/>
      </rPr>
      <t>Proprietary Plug:</t>
    </r>
    <r>
      <rPr>
        <sz val="11"/>
        <color theme="1"/>
        <rFont val="Arial Narrow"/>
        <family val="2"/>
      </rPr>
      <t xml:space="preserve"> Any EV charging plug that is proprietary or exclusive to a select manufacturer(s).</t>
    </r>
  </si>
  <si>
    <r>
      <rPr>
        <b/>
        <u/>
        <sz val="11"/>
        <color theme="1"/>
        <rFont val="Arial Narrow"/>
        <family val="2"/>
      </rPr>
      <t xml:space="preserve">PSEG Long Island Fleet Make-Ready Program (FMR): </t>
    </r>
    <r>
      <rPr>
        <sz val="11"/>
        <color theme="1"/>
        <rFont val="Arial Narrow"/>
        <family val="2"/>
      </rPr>
      <t>The program that provides incentives for the purchase and installation of equipment associated with preparing a site to install EV chargers for their fleets within PSEG Long Island’s Service Territory.
        o Note: The Electric Vehicle Supply Equipment, also referred to as the Electric Vehicle Charger is not an eligible make-ready 
            component as part of this program</t>
    </r>
  </si>
  <si>
    <r>
      <rPr>
        <b/>
        <u/>
        <sz val="11"/>
        <color theme="1"/>
        <rFont val="Arial Narrow"/>
        <family val="2"/>
      </rPr>
      <t xml:space="preserve">Public Use: </t>
    </r>
    <r>
      <rPr>
        <sz val="11"/>
        <color theme="1"/>
        <rFont val="Arial Narrow"/>
        <family val="2"/>
      </rPr>
      <t>Locations that allow access 24/7 without site-specific physical access restrictions, including public, fee-free parking areas and municipalityoperated fee-for parking areas. It does not include private or restricted business parking. Publicly accessible locations that will charge customers for use of the EVSE require universal forms of payment (please see below for universal form of payment requirements)</t>
    </r>
  </si>
  <si>
    <r>
      <rPr>
        <b/>
        <u/>
        <sz val="11"/>
        <color theme="1"/>
        <rFont val="Arial Narrow"/>
        <family val="2"/>
      </rPr>
      <t>Site Owner:</t>
    </r>
    <r>
      <rPr>
        <sz val="11"/>
        <color theme="1"/>
        <rFont val="Arial Narrow"/>
        <family val="2"/>
      </rPr>
      <t xml:space="preserve"> The owner of the site on which the Electric Vehicle Supply Equipment is installed. The Site Owner may be the Applicant, Developer or the Customer but is not required to be.</t>
    </r>
  </si>
  <si>
    <r>
      <rPr>
        <b/>
        <u/>
        <sz val="11"/>
        <color theme="1"/>
        <rFont val="Arial Narrow"/>
        <family val="2"/>
      </rPr>
      <t>Universal Plug:</t>
    </r>
    <r>
      <rPr>
        <sz val="11"/>
        <color theme="1"/>
        <rFont val="Arial Narrow"/>
        <family val="2"/>
      </rPr>
      <t xml:space="preserve"> Any EV charging plug that is accepted and able to support any EV and is not proprietary or exclusive</t>
    </r>
  </si>
  <si>
    <r>
      <rPr>
        <b/>
        <u/>
        <sz val="11"/>
        <color theme="1"/>
        <rFont val="Arial Narrow"/>
        <family val="2"/>
      </rPr>
      <t>Workplace:</t>
    </r>
    <r>
      <rPr>
        <sz val="11"/>
        <color theme="1"/>
        <rFont val="Arial Narrow"/>
        <family val="2"/>
      </rPr>
      <t xml:space="preserve"> A business on a commercial tariff such as an office, shopping center, or factory</t>
    </r>
  </si>
  <si>
    <t>Glossary: Changed font to "Arial Narrow"</t>
  </si>
  <si>
    <t>PSEG Long Island Account Number:</t>
  </si>
  <si>
    <t>PSEG Long Island Account #, Meter #, and Rate Code are not Required</t>
  </si>
  <si>
    <r>
      <rPr>
        <b/>
        <sz val="11"/>
        <color rgb="FFF0502D"/>
        <rFont val="Arial Narrow"/>
        <family val="2"/>
      </rPr>
      <t>Program Requirements</t>
    </r>
    <r>
      <rPr>
        <sz val="11"/>
        <color theme="1"/>
        <rFont val="Arial Narrow"/>
        <family val="2"/>
      </rPr>
      <t xml:space="preserve">
     i. Charge time for each vehicle during each charging session. 
          a. Peak KW per charging session
          b. Total kWh discharged per charging session
          c. Plug outage information (when outages occur)
     ii. All customer complaints must be reported to PSEG Long Island. These complaints will be used to inform the ongoing improvement of the Program and will not be made public.</t>
    </r>
  </si>
  <si>
    <r>
      <rPr>
        <b/>
        <sz val="11"/>
        <color rgb="FFF0502D"/>
        <rFont val="Arial Narrow"/>
        <family val="2"/>
      </rPr>
      <t>Monitoring and Evaluation Follow-Up Visits</t>
    </r>
    <r>
      <rPr>
        <sz val="11"/>
        <rFont val="Arial Narrow"/>
        <family val="2"/>
      </rPr>
      <t xml:space="preserve">
     i. The Applicant agrees to cooperate with any feasibility studies, scheduled calls and/or site visits with the construction and planning teams, including inspection and 
        final site assessment upon completion of all relevant make-ready work.
     ii. PSEG Long Island reserves the right to make a reasonable number of installation follow-up visits to proposed site address during the 60 months following the actual 
         completion date noted on this application. Such visit(s) are not meant to inconvenience the Customer or Site Owner.</t>
    </r>
  </si>
  <si>
    <r>
      <rPr>
        <b/>
        <sz val="11"/>
        <color rgb="FFF0502D"/>
        <rFont val="Arial Narrow"/>
        <family val="2"/>
      </rPr>
      <t>Applicant Obligations</t>
    </r>
    <r>
      <rPr>
        <b/>
        <sz val="11"/>
        <rFont val="Arial Narrow"/>
        <family val="2"/>
      </rPr>
      <t xml:space="preserve">
</t>
    </r>
    <r>
      <rPr>
        <sz val="11"/>
        <rFont val="Arial Narrow"/>
        <family val="2"/>
      </rPr>
      <t>The Applicant shall:
     i. Agree to Terms and Conditions of the Application.
     ii. Determine if new service or service upgrade is necessary.
     iii. Complete application and submit required documents as stated in the application form.
     iv. Utilize licensed and insured contractor(s) for installation of customer-side make-ready infrastructure.
     v. Obtain necessary permits and approval (if needed) and complete installation of customer-side make-ready work, such as installing panels, conduits, or trenching. 
     vi. Comply with all requirements and compliances set forth by the town for the project site.
     vii. Energize facility within 365 days of receipt of pre-approval letter.
     viii. Provide estimates of the cost of utility-side make-ready (if known) and customer-side make-ready to PSEG Long Island.
     ix. Purchase and install the electric vehicle supply equipment on the project site and be responsible for operation and maintenance of the electric vehicle supply equipment and 
         customer-side make-ready equipment.
     x. Ensure that all reporting, station availability, and access conditions are maintained pursuant to terms of the application.
     xi. Applicant shall be responsible for the purchase, operation, and/or maintenance of the electric vehicle supply equipment (also referred to as the Charger).</t>
    </r>
  </si>
  <si>
    <r>
      <rPr>
        <b/>
        <sz val="11"/>
        <color rgb="FFF0502D"/>
        <rFont val="Arial Narrow"/>
        <family val="2"/>
      </rPr>
      <t xml:space="preserve">Station Ownership
</t>
    </r>
    <r>
      <rPr>
        <sz val="11"/>
        <rFont val="Arial Narrow"/>
        <family val="2"/>
      </rPr>
      <t xml:space="preserve">     i. If the ownership of the station changes during the five (5) year period requiring the submission of operational requirements to PSEG Long Island and its Data Aggregator reporting, the 
        Applicant must notify PSEG Long Island of the change and contact information of the successor station owner. All obligations of the Application terms and conditions will be 
        transferred to the successor station owner.</t>
    </r>
  </si>
  <si>
    <r>
      <rPr>
        <b/>
        <sz val="11"/>
        <color rgb="FFF0502D"/>
        <rFont val="Arial Narrow"/>
        <family val="2"/>
      </rPr>
      <t>Proof of Payment</t>
    </r>
    <r>
      <rPr>
        <sz val="11"/>
        <rFont val="Arial Narrow"/>
        <family val="2"/>
      </rPr>
      <t xml:space="preserve">
     i. Applicant must provide copies of all invoices (including itemization of all materials, labor, and equipment discounts as specified by PSEG Long Island) reflecting the costs of
        purchasing and installing the customer-side make-ready infrastructure. PSEG Long Island may refuse to pay incentives if the invoices do not clearly identify costs that are eligible and 
        ineligible for make-ready incentives.
     ii. Applicant must provide a copy of the proof of payment that Customer paid which reflects the costs of purchasing and installing customer-side Make-ready infrastructure. 
         Applicant will need to provide the following:
              a. PSEG Long Island FMR Project Completion Form
              b. Itemized Final Invoice showing a zero balance
     iii. PSEG Long Island may require copies of the construction specifications provided to the construction/installation contractors for certain projects.
     iv. PSEG Long Island may refuse to pay incentives if the specifications do not adequately provide for installation of the customer-side make-ready infrastructure consistent with 
          good engineering design practices. Applicant will, upon request by PSEG Long Island, provide a copy of the as built drawings and equipment submittals for the facility.
     v. The benefits conferred upon the Applicant through participation in this program may be taxable by federal, state, and/or local government. The Applicant is responsible for 
         declaring any benefits and paying any associated taxes.</t>
    </r>
  </si>
  <si>
    <r>
      <rPr>
        <b/>
        <sz val="11"/>
        <color rgb="FFF0502D"/>
        <rFont val="Arial Narrow"/>
        <family val="2"/>
      </rPr>
      <t>No Warranties</t>
    </r>
    <r>
      <rPr>
        <sz val="11"/>
        <rFont val="Arial Narrow"/>
        <family val="2"/>
      </rPr>
      <t xml:space="preserve">
     i.  PSEG Long Island does not endorse, guarantee, or warrant any particular manufacturer or product, and PSEG Long Island provides no warranties, expressed or implied, for any products or services.
     ii. The Applicant acknowledges that neither PSEG Long Island nor any of the PSEG Long Island Parties are responsible for assuring that the design, engineering, and construction of Developer’s Project
         or that the installation of the electric vehicle supply equipment is proper or complies with any particular laws (including patent laws), codes, or industry standards. PSEG Long Island does not 
         make any representations of any kind regarding the adequacy or safety of make-ready infrastructure.</t>
    </r>
  </si>
  <si>
    <r>
      <rPr>
        <b/>
        <sz val="11"/>
        <color rgb="FFF0502D"/>
        <rFont val="Arial Narrow"/>
        <family val="2"/>
      </rPr>
      <t>Changes in the Program</t>
    </r>
    <r>
      <rPr>
        <sz val="11"/>
        <rFont val="Arial Narrow"/>
        <family val="2"/>
      </rPr>
      <t xml:space="preserve">
     i.  PSEG Long Island retains the sole discretion to change the program and its Terms and Conditions at any time without prior notice. PSEG Long Island, however, will process 
         pre-approved applications, to completion under the Application Terms and Conditions in effect at the time of the pre-approval, except if said changes 
         are required under law.
     ii. PSEG Long Island reserves the right, for any reason, to stop pre-approving program applications at any time without notice. In particular, PSEG Long Island is not obligated to 
         pre-approve any application for an incentive that may result in PSEG Long Island exceeding its program budget.
    iii. The program described in the Application may be altered, suspended, or canceled by PSEG Long Island at any time without prior notice. Under such circumstances, the 
         Applicant is not entitled to any program benefits in excess of those approved prior to such action by PSEG Long Island. 
    iv. Submission of a completed application does not entitle the Applicant to program participation. Entitlement to program participation can only occur after 
         PSEG Long Island has signed a copy of the application and granted pre-approval.</t>
    </r>
  </si>
  <si>
    <r>
      <rPr>
        <b/>
        <sz val="11"/>
        <color rgb="FFF0502D"/>
        <rFont val="Arial Narrow"/>
        <family val="2"/>
      </rPr>
      <t>Miscellaneous</t>
    </r>
    <r>
      <rPr>
        <sz val="11"/>
        <rFont val="Arial Narrow"/>
        <family val="2"/>
      </rPr>
      <t xml:space="preserve">
     i.  By providing a telephone number and email address you are giving consent to be contacted at that number/email.
     ii. These Application Terms and Conditions and program requirements outline the conditions under which PSEG Long Island will pay incentives. These Application Terms and 
         Conditions are subject to change at PSEG Long Island’s discretion without prior notice.
     iii. If any provision of the Application Terms and Conditions is deemed invalid by any court or administrative body having jurisdiction, such ruling shall not invalidate 
          any other provision, and the remaining Terms and Conditions shall remain in full force and effect in accordance with their terms.
     iv. The Applicant’s acceptance of final payment releases PSEG Long Island from all claims and liabilities to the Applicant, and its representatives or assigns.</t>
    </r>
  </si>
  <si>
    <r>
      <rPr>
        <b/>
        <sz val="11"/>
        <color rgb="FFF0502D"/>
        <rFont val="Arial Narrow"/>
        <family val="2"/>
      </rPr>
      <t>PSEG Long Island Obligations</t>
    </r>
    <r>
      <rPr>
        <sz val="11"/>
        <rFont val="Arial Narrow"/>
        <family val="2"/>
      </rPr>
      <t xml:space="preserve">
     i. PSEG Long Island will complete the utility-side make-ready work for the site, which involves the installation of all necessary equipment up to and including the installation of 
        appropriate meters. PSEG Long Island will deduct these costs from the overall approved incentive amount.
     ii. If the calculated incentive does not cover the utility-side make-ready costs (a.k.a. Contribution in Aid of Construction – CIAC), these costs will need to be paid by 
         Applicant/Customer before construction can begin.
     iii.PSEG Long Island expects to pay the incentive within sixty (60) days after all of the following conditions are met:
               a. Construction/renovation of the facility is completed
               b. Location is energized and ports are capable of charging as designed
               c. PSEG Long Island has verified equipment, installation costs, satisfactory installation and confirmed access to reporting data
               d. All documents required by the applicant have been received by PSEG Long Island
               e. All necessary permits from township(s) are acquired
                f. Project Completion Form has been signed by Customer and Developer
     iv. PSEG Long Island retains ownership of all rights to utility-side make-ready infrastructure</t>
    </r>
  </si>
  <si>
    <r>
      <rPr>
        <b/>
        <sz val="11"/>
        <color rgb="FFF0502D"/>
        <rFont val="Arial Narrow"/>
        <family val="2"/>
      </rPr>
      <t>Terms</t>
    </r>
    <r>
      <rPr>
        <sz val="11"/>
        <rFont val="Arial Narrow"/>
        <family val="2"/>
      </rPr>
      <t xml:space="preserve">
The Applicant agrees to participate in the Fleet Make-Ready Program (“Program”) offered by the Long Island Lighting d/b/a LIPA (""LIPA"") through its agent, Long Island Electric Utility Servco LLC (""Servco""), acting for and on its behalf. This Program will be administered by Agent’s affiliate, PSEG Long Island (hereinafter referred to individually or collectively as “PSEG Long Island”), subject to these Application Terms and Conditions.</t>
    </r>
  </si>
  <si>
    <r>
      <rPr>
        <b/>
        <sz val="11"/>
        <color rgb="FFF0502D"/>
        <rFont val="Arial Narrow"/>
        <family val="2"/>
      </rPr>
      <t>Final Incentive Letter</t>
    </r>
    <r>
      <rPr>
        <sz val="11"/>
        <rFont val="Arial Narrow"/>
        <family val="2"/>
      </rPr>
      <t xml:space="preserve">
     i. Once Applicant notifies PSEG Long Island that the EV Charging Station(s) is fully operational, a site verification will be performed to verify installation, scope of project, collect information, 
        and take photos. Notice via email or phone call may be used to notify the applicant when PSEG Long Island visits the site.
               a. If PSEG Long Island determines that the site verification does not match with what was provided in the application by the Applicant, or if the Electric Vehicle Supply Equipment 
                    is not operational, PSEG Long Island will notify the Applicant that the site did not pass and all items will need to be rectified before another site verification is performed.
     ii. Applicant shall submit all final itemized invoices.
     iii. Once the site verification and all submitted invoices are approved by PSEG Long Island’s authorized representative, the Applicant will receive written notification via email of the 
          final incentive amount through the project completion form.
     iv. The Applicant and Developer must sign project completion form.</t>
    </r>
  </si>
  <si>
    <r>
      <rPr>
        <b/>
        <sz val="11"/>
        <color rgb="FFF0502D"/>
        <rFont val="Arial Narrow"/>
        <family val="2"/>
      </rPr>
      <t xml:space="preserve">Pre-Approval Letter </t>
    </r>
    <r>
      <rPr>
        <sz val="11"/>
        <rFont val="Arial Narrow"/>
        <family val="2"/>
      </rPr>
      <t xml:space="preserve">
     i. After an application is approved by PSEG Long Island’s authorized representative, the Applicant will receive written notification via email of the pre-approved incentive amount. 
        The customer-side make-ready work and the electric vehicle supply equipment must be fully installed and operational to qualify for incentives. Any equipment installation done 
        prior to the issuance of PSEG Long Island’s written authorization runs the risk of potentially being deemed an unauthorized installation and PSEG Long Island will have no obligation
         to pay the incentives.
     ii. Applicant must sign Pre-Approval Letter.
     iii. Applicant shall notify in writing via email PSEG Long Island once the EV Charging Station is fully operational.</t>
    </r>
  </si>
  <si>
    <r>
      <rPr>
        <b/>
        <sz val="11"/>
        <color rgb="FFF0502D"/>
        <rFont val="Arial Narrow"/>
        <family val="2"/>
      </rPr>
      <t>Confidentiality</t>
    </r>
    <r>
      <rPr>
        <sz val="11"/>
        <rFont val="Arial Narrow"/>
        <family val="2"/>
      </rPr>
      <t xml:space="preserve">
     i. PSEG Long Island, and and/or its agents may issue reports regarding the Fleet Make-Ready Program that will include data regarding the incentives issued for the purpose of 
        summarizing the results of the Program. The reports may contain information such as pricing, amount of incentives issued and/or geographic locations but will not contain 
        any customer identifying information.</t>
    </r>
  </si>
  <si>
    <r>
      <rPr>
        <b/>
        <sz val="11"/>
        <color rgb="FFF0502D"/>
        <rFont val="Arial Narrow"/>
        <family val="2"/>
      </rPr>
      <t>Limitation of Liability and Indemnification</t>
    </r>
    <r>
      <rPr>
        <sz val="11"/>
        <rFont val="Arial Narrow"/>
        <family val="2"/>
      </rPr>
      <t xml:space="preserve">
     i.  PSEG Long Island’s liability is limited to payment of the approved incentives for the purchase and installation of equipment associated with preparing a site to install EV chargers within 
         LIPA’s Service Area in accordance with this Application.
     ii. NEITHER LIPA, PSEG Long Island, NOR ITS AFFILIATES, SUBSIDIARIES, MANAGERS, EMPLOYEES, CONSULTANTS, AGENTS AND CONTRACTORS 
         (“PSEG Long Island PARTIES”) SHALL BE LIABLE TO THE APPLICANT, DEVELOPER, SITE OWNER, OR CUSTOMER FOR ANY CLAIMS OR SUITS OF 
          ANY KIND (WHETHER BASED UPON CONTRACT, TORT, INCLUDING NEGLIGENCE,
     iii. WARRANTY, STRICT LIABILITY OR OTHERWISE) FOR ANY LOSSES, DAMAGES, COST OR EXPENSES OFANY KIND ARISING OUT OF, OR CAUSED BY ANY ACTIVITIES 
          ASSOCIATED WITH THIS APPLICATION OR THE PROGRAM. PSEG Long Island, LIPA AND PSEG Long Island PARTIES SHALL NOT BE LIABLE FOR ANY 
          SPECIAL, INDIRECT, INCIDENTAL, PUNITIVE OR CONSEQUENTIAL LOSSES, DAMAGES, COSTS OR EXPENSES. 
     iv. The Applicant, Developer, Customer, and Site Owner shall defend, protect, indemnify, and hold harmless LIPA, PSEG Long Island, and the PSEG Long Island Parties including all successor 
          agents and employees from and against all claims, liens, lien claims, suits, proceedings, liabilities, losses, damages, judgments, penalties, injuries, causes of action, costs and 
          expenses (including, without limitation, attorney’s fees and expenses) imposed upon or incurred by or assessed against LIPA, PSEG Long Island, and the PSEG Long Island Parties 
          resulting from, arising out of, or relating to the Program and this Application.</t>
    </r>
  </si>
  <si>
    <t>PSEG Long Island / Applicant</t>
  </si>
  <si>
    <r>
      <rPr>
        <b/>
        <sz val="11"/>
        <color rgb="FFF0502D"/>
        <rFont val="Arial Narrow"/>
        <family val="2"/>
      </rPr>
      <t>Termination</t>
    </r>
    <r>
      <rPr>
        <sz val="11"/>
        <rFont val="Arial Narrow"/>
        <family val="2"/>
      </rPr>
      <t xml:space="preserve">
     i.   PSEG Long Island may, in its sole discretion, at any time and without notice, terminate Applicant’s application, pre-approval and/or project completion form if the Applicant fails to 
          comply with the terms and conditions of this Application. If the Applicant’s participation is terminated, PSEG Long Island reserves the right to claw back any or all of the incentives provided.
          PSEG Long Island also reserves any rights or remedies it has by law to enforce the return of the incentive or any portion of it. 
     ii.  PSEG Long Island shall at all times have the right, without prejudice, to terminate the Application, in whole or in part, for its convenience by giving written notice to Applicant. 
          The written notice shall state the extent and effective date of the termination.
     iii. If PSEG Long Island or the Applicant terminates this Agreement or the Applicant fails to comply with the Terms &amp; Conditions set forth in this application, the Applicant shall be 
          solely responsible for reimbursing PSEG Long Island for any incentives issued associated with the installation costs for the make-ready infrastructure.</t>
    </r>
  </si>
  <si>
    <r>
      <rPr>
        <b/>
        <sz val="11"/>
        <color rgb="FFF0502D"/>
        <rFont val="Arial Narrow"/>
        <family val="2"/>
      </rPr>
      <t>PSEG Long Island Project Payments</t>
    </r>
    <r>
      <rPr>
        <sz val="11"/>
        <rFont val="Arial Narrow"/>
        <family val="2"/>
      </rPr>
      <t xml:space="preserve">
     i. Once all paperwork is received as part of application submission, the PSEG Long Island EV Team will review and confirm if project will be rejected or pre-approved. 
        Conditional Pre-Approvals are valid for up to 365 days from date issued in which time Applicant will notify PSEG Long Island EV Team when project is energized and 
        ready for inspection. All final paperwork must be submitted prior to site inspection. Once PSEG Long Island EV Team has confirmed all final paperwork is satisfactory, and 
        all data reporting has been confirmed by its Data Aggregator, a rebate check may be issued within 60 days, once all requirements have been met as specified 
        in the Terms and Conditions. </t>
    </r>
  </si>
  <si>
    <r>
      <rPr>
        <b/>
        <sz val="11"/>
        <color rgb="FFF0502D"/>
        <rFont val="Arial Narrow"/>
        <family val="2"/>
      </rPr>
      <t>Data Requirements</t>
    </r>
    <r>
      <rPr>
        <sz val="11"/>
        <rFont val="Arial Narrow"/>
        <family val="2"/>
      </rPr>
      <t xml:space="preserve">
PSEG Long Island requires Applicant provide data from the charger(s) for a minimum of five (5) years.
Required data includes:
     i. Station Information
          a. 15-minute interval data
          b. Load profiles for the stations on the top 10 demand days of the year
         c. Utility bills for each station
     ii. Plug and Charging Session Data
          a. Daily number of charging sessions for the year
          b. Start and stop times of each charging session
     iii. Charge time for each vehicle during each charging session
          a. Peak KW per charging session
          b. Total kWh discharged per charging session
          c. Plug outage information (when outages occur)
     iv. All customer complaints must be reported to PSEG Long Island. These complaints will be used to inform the ongoing improvement of the Fleet Make-Ready Program 
         and will not be made public.
     v. Network providers shall provide PSEG Long Island or EnergyHub (Data Aggregator) direct access to an online portal (or API) to retrieve station data.
     vi. Each Applicant will be required to demonstrate compliance with the five-year in-service requirement through the electric vehicle supply equipment (EVSE). 
          a. As part of the operation of equipment, the Applicant shall provide all data requested to PSEG Long Island and its Data Aggregator on a regular basis.
          b. For approved networked stations, the Applicant shall set up access to usage data through the network provider, either by providing PSEG Long Island with 
               limited administrative access to the network data (preferred) or by establishing regular recurring data transfers to PSEG Long Island’s Data Aggregator for the 
               duration of the five (5) years, free of charge.
         c. Data provided to PSEG Long Island will also be made available to the Data Aggregator, Long Island Power Authority and the New York Public Service Commission 
             on an ongoing basis. A regular reporting cadence will be established for sending this data to PSEG Long Island.
        d. EVSE not using any of the listed approved networks will not be eligible to participate in this Program.
        e. Should PSEG Long Island be unable to establish a connection with the EVSE for your project this will need to be rectified before final payment is issued. </t>
    </r>
  </si>
  <si>
    <r>
      <rPr>
        <b/>
        <u/>
        <sz val="11"/>
        <rFont val="Arial Narrow"/>
        <family val="2"/>
      </rPr>
      <t>Public Fleet:</t>
    </r>
    <r>
      <rPr>
        <sz val="11"/>
        <rFont val="Arial Narrow"/>
        <family val="2"/>
      </rPr>
      <t xml:space="preserve"> Public Fleet is defined as a non-residential customer who managed a fleet of vehicles that are owned and/or operated by local governments, municipalities, not-for-profit organizations or public schools/universities. 
     a.Eligible customers can be managed by government agencies or private companies.
          i.Additional eligible customer types include waste disposal, law enforcement, and first responder. 
          ii.Public Schools or Public Universities that participate in the program as a Public Fleet, cannot  use the station for vehicles
              that transport students unless such vehicles utilize the same PSEG Long Island account.</t>
    </r>
  </si>
  <si>
    <t xml:space="preserve">     • PSEG Long Island's Building Renovation Services (BRS) team will take in all service requests submitted and provide a BRS notification number</t>
  </si>
  <si>
    <t>Customer</t>
  </si>
  <si>
    <t>*See Glossary Tab for Vehicle Class Definitions</t>
  </si>
  <si>
    <r>
      <rPr>
        <b/>
        <u/>
        <sz val="11"/>
        <rFont val="Arial Narrow"/>
        <family val="2"/>
      </rPr>
      <t>Vehicle Class:</t>
    </r>
    <r>
      <rPr>
        <sz val="11"/>
        <rFont val="Arial Narrow"/>
        <family val="2"/>
      </rPr>
      <t xml:space="preserve"> The below Weight ranges are used to classify the types of vehices within the fleet</t>
    </r>
    <r>
      <rPr>
        <b/>
        <u/>
        <sz val="11"/>
        <rFont val="Arial Narrow"/>
        <family val="2"/>
      </rPr>
      <t xml:space="preserve">
</t>
    </r>
    <r>
      <rPr>
        <b/>
        <sz val="11"/>
        <rFont val="Arial Narrow"/>
        <family val="2"/>
      </rPr>
      <t xml:space="preserve">     </t>
    </r>
    <r>
      <rPr>
        <b/>
        <u/>
        <sz val="11"/>
        <rFont val="Arial Narrow"/>
        <family val="2"/>
      </rPr>
      <t>Light Duty:</t>
    </r>
    <r>
      <rPr>
        <sz val="11"/>
        <rFont val="Arial Narrow"/>
        <family val="2"/>
      </rPr>
      <t xml:space="preserve"> 
          Class 1: Vehicles ranging from 0 - 6,000 pounds
          Class 2a: Vehicles ranging from 6,001 - 8,500 pounds
</t>
    </r>
    <r>
      <rPr>
        <b/>
        <sz val="11"/>
        <rFont val="Arial Narrow"/>
        <family val="2"/>
      </rPr>
      <t xml:space="preserve">     </t>
    </r>
    <r>
      <rPr>
        <b/>
        <u/>
        <sz val="11"/>
        <rFont val="Arial Narrow"/>
        <family val="2"/>
      </rPr>
      <t xml:space="preserve">Medium Duty:
</t>
    </r>
    <r>
      <rPr>
        <sz val="11"/>
        <rFont val="Arial Narrow"/>
        <family val="2"/>
      </rPr>
      <t xml:space="preserve">          Class 2b: Vehicles ranging from 8,501 - 10,000 pounds
          Class 3: Vehicles ranging from 10,001 - 14,000 pounds
</t>
    </r>
    <r>
      <rPr>
        <b/>
        <sz val="11"/>
        <rFont val="Arial Narrow"/>
        <family val="2"/>
      </rPr>
      <t xml:space="preserve">     </t>
    </r>
    <r>
      <rPr>
        <b/>
        <u/>
        <sz val="11"/>
        <rFont val="Arial Narrow"/>
        <family val="2"/>
      </rPr>
      <t xml:space="preserve">Heavy Duty: 
</t>
    </r>
    <r>
      <rPr>
        <sz val="11"/>
        <rFont val="Arial Narrow"/>
        <family val="2"/>
      </rPr>
      <t xml:space="preserve">          Class 4: Vehicles ranging from 14,001 - 16,000 pounds
          Class 5: Vehicles ranging from 16,001 - 19,500 pounds
          Class 6: Vehicles ranging from 19,501 - 26,000 pounds
          Class 7: Vehicles ranging from 26,001 - 33,000 pounds
          Class 8: Vehicles ranging from 33,001 - 80,000 pounds</t>
    </r>
  </si>
  <si>
    <t>Private Fleets</t>
  </si>
  <si>
    <t>USMR Incentive Cap</t>
  </si>
  <si>
    <t>Business or Home Services</t>
  </si>
  <si>
    <t>For-Hire Carrier</t>
  </si>
  <si>
    <t>Construction</t>
  </si>
  <si>
    <t>Private Carrier</t>
  </si>
  <si>
    <t>Food/Beverage</t>
  </si>
  <si>
    <t>Private Fleet</t>
  </si>
  <si>
    <r>
      <rPr>
        <b/>
        <u/>
        <sz val="11"/>
        <rFont val="Arial Narrow"/>
        <family val="2"/>
      </rPr>
      <t>Public Transportation</t>
    </r>
    <r>
      <rPr>
        <sz val="11"/>
        <rFont val="Arial Narrow"/>
        <family val="2"/>
      </rPr>
      <t xml:space="preserve">: is defined as a non-residential customer who manages a fleet of vehicles that own and/or operate vehicles that provide transportation services. This can include transportation services for public schools, public universities, or transit authorities.  
     a. Eligible customers can be managed by government agencies or private companies. </t>
    </r>
  </si>
  <si>
    <t>All chargers listed in the Application/Workbook must be selected from the approved eligible chargers list.</t>
  </si>
  <si>
    <t>Eligible Charger List</t>
  </si>
  <si>
    <t>6.30.25</t>
  </si>
  <si>
    <t>T&amp;C's</t>
  </si>
  <si>
    <t>Line 2 updated with new private fleet language</t>
  </si>
  <si>
    <t>Glossary:</t>
  </si>
  <si>
    <t>Added defination for private fleet</t>
  </si>
  <si>
    <t>Guidelines:</t>
  </si>
  <si>
    <t>Added eligible chargers list language</t>
  </si>
  <si>
    <t>Required Docs:</t>
  </si>
  <si>
    <t>Added signiture needed to completed app</t>
  </si>
  <si>
    <t>Added site layout and plans required doc</t>
  </si>
  <si>
    <t>Eligibility Table:</t>
  </si>
  <si>
    <t>Updated table with new program updates</t>
  </si>
  <si>
    <t>added private fleet and new fleet types to fleet dropdowns</t>
  </si>
  <si>
    <t>V2.0_D1</t>
  </si>
  <si>
    <t>8.1.25</t>
  </si>
  <si>
    <t>USMR Cap</t>
  </si>
  <si>
    <t>CSMR Cap</t>
  </si>
  <si>
    <t>Qual Index:</t>
  </si>
  <si>
    <t>Updated all logic with the new program guidelines</t>
  </si>
  <si>
    <t>V2.0_D2</t>
  </si>
  <si>
    <t>Total Estimated CSMR Incentive Amount:</t>
  </si>
  <si>
    <t>Total Estimated USMR Incentive Amount:</t>
  </si>
  <si>
    <t>kW per Port:</t>
  </si>
  <si>
    <t>USMR Incentive</t>
  </si>
  <si>
    <t>CSMR Incentive</t>
  </si>
  <si>
    <t>7.3.25</t>
  </si>
  <si>
    <t>7.9.25</t>
  </si>
  <si>
    <t>Seperated the USMR and CSMR incentives</t>
  </si>
  <si>
    <t>General Information:</t>
  </si>
  <si>
    <t>Seperated out the total incentive into CSMR and USMR incentive</t>
  </si>
  <si>
    <t>V2.0_D3</t>
  </si>
  <si>
    <t>7.10.25</t>
  </si>
  <si>
    <t>Added kW per port which will now calculate total kW based on kW per port and Total # of ports</t>
  </si>
  <si>
    <t>Made Charger type a dropdown</t>
  </si>
  <si>
    <t>Updated private fleet defination with legal approved description</t>
  </si>
  <si>
    <t>V2.0_D4</t>
  </si>
  <si>
    <t>7.17.25</t>
  </si>
  <si>
    <t>Glossary: Hid Future Proofing Row</t>
  </si>
  <si>
    <t>ED</t>
  </si>
  <si>
    <t>V2.0_D5</t>
  </si>
  <si>
    <t>CSMR Incentive Cap</t>
  </si>
  <si>
    <t>CSMR Disadvantaged Community Incentive Cap</t>
  </si>
  <si>
    <t>Ts and Cs: Removed Future Proofing language under Incentive Caps</t>
  </si>
  <si>
    <t>Ts and Cs: Updated language for Private Fleet definition</t>
  </si>
  <si>
    <t>7.22.25</t>
  </si>
  <si>
    <t>Ts and Cs: Updated Incentive Cap language to reflect updated Cas</t>
  </si>
  <si>
    <t>V2.0_D6</t>
  </si>
  <si>
    <r>
      <rPr>
        <b/>
        <sz val="11"/>
        <color rgb="FFF0502D"/>
        <rFont val="Arial Narrow"/>
        <family val="2"/>
      </rPr>
      <t>Incentive Caps</t>
    </r>
    <r>
      <rPr>
        <sz val="11"/>
        <rFont val="Arial Narrow"/>
        <family val="2"/>
      </rPr>
      <t xml:space="preserve">
     i. An entity may be awarded incentives to multiple accounts and/or locations. However, no entity can be awarded more than 20% of the annual incentive program budget.
     ii. The incentive amounts given for each project, are determined based on a number of factors including the customer eligibility, the New York State disadvantaged 
          community (DAC) census track, utility side make ready costs (USMR), customer side make ready costs (CSMR) and incentive caps.
               a. For Public Transportation, the USMR incentive cap is $100,000, the CSMR Incentive Cap is $50,000 and the CSMR Disadvantaged Community Incentive Cap is $100,000.
               b. For Public Fleets, the USMR incentive cap is $100,000, the CSMR Incentive Cap is $20,000 and the CSMR Disadvantaged Community Incentive Cap is $30,000.
               c. For Private Fleets, the USMR incentive cap is $50,000, the CSMR Incentive Cap is $20,000 and the CSMR Disadvantaged Community Incentive Cap is $30,000.
     iii. Utility-side make-ready costs take precedence over the customer-side make-ready costs and may consume the entire incentive, leaving the customer-side make-ready costs the 
          responsibility of the Applicant. If utility-side make-ready costs exceed the incentive, the Applicant will be responsible for covering the remainder of the utility-side make-ready costs. 
          If the incentive exceeds utility-side make-ready costs, the remaining incentive will be applied to customer-side make-ready costs for eligible applicants.
    iv. Applicants may apply to PSEG Long Island to request a waiver from the location cap on a per project basis. Approval of that waiver is determined by the merit of the project, 
         combined with whether extenuating and unavoidable cost circumstances apply. </t>
    </r>
  </si>
  <si>
    <r>
      <rPr>
        <b/>
        <u/>
        <sz val="11"/>
        <rFont val="Arial Narrow"/>
        <family val="2"/>
      </rPr>
      <t>Private Fleet:</t>
    </r>
    <r>
      <rPr>
        <sz val="11"/>
        <rFont val="Arial Narrow"/>
        <family val="2"/>
      </rPr>
      <t xml:space="preserve">  Private Fleet is defined as a non-residential customer with a collection of vehicles that are owned, leased, or otherwise managed by a business entity and used solely to support that entity's commercial operations, excluding vehicles made available to or utilized by the public for transportation or commercial hire.</t>
    </r>
  </si>
  <si>
    <r>
      <rPr>
        <b/>
        <sz val="11"/>
        <color rgb="FFF0502D"/>
        <rFont val="Arial Narrow"/>
        <family val="2"/>
      </rPr>
      <t>Applicant Eligibility</t>
    </r>
    <r>
      <rPr>
        <sz val="11"/>
        <rFont val="Arial Narrow"/>
        <family val="2"/>
      </rPr>
      <t xml:space="preserve">
The Program is available to Applicants with 3 or more on road vehicles in their fleet for new charging stations served by existing or new non-residential electric service in the 
 PSEG Long Island Service Territory which includes Nassau and Suffolk counties and a portion of Queens County known as the Rockaways.
Applicant eligibility includes the following:	
     i. Public Transportation is defined as a non-residential customer who manages a fleet of vehicles that own and/or operate vehicles that provide transportation services. 
       This can include transportation services for public schools, public universities, or transit authorities.
            a. Eligible customers can be managed by government agencies or private companies. 
            b. Fleet vehicles must be operated by a public entity, or operated under contract to a public entity, and the vehicle may be used for any purpose.
            c. The following customer types are not eligible to participate in the Program at this time: ride-hailing, airport shuttle, limousine or tour buses. 
     ii. Public Fleet is defined as a non-residential customer who managed a fleet of vehicles that are owned and/or operated by local governments, municipalities, 
         not-for-profit organizations or public schools/universities. 
            a. Eligible customers can be managed by government agencies or private companies.
                 i.  Additional eligible customer types include waste disposal, law enforcement, and first responder. 
                 ii. Public Schools or Public Universities that participate in the program as a Public Fleet, cannot use the station for vehicles that transport students unless such 
                     vehicles utilize the same PSEG Long Island account.
     iii. Private Fleet is defined as a non-residential customer with a collection of vehicles that are owned, leased, or otherwise managed by a business entity and used solely to support that entity's commercial 
         operations, excluding vehicles made available to or utilized by the public for transportation or commercial hire.
     iv. Ineligible applicants include those that do not meet the criteria specified above. 
     v. Applicants may apply only once per calendar year for each PSEG Long Island non-residential account, with funding granted on a first-come, first-served, basis until 
          program funds are depleted for that calendar year.
PSEG Long Island reserves the right to approve or reject applications based upon project eligibility and other criteria.</t>
    </r>
  </si>
  <si>
    <t>7.28.25</t>
  </si>
  <si>
    <t>Locked and final pending PSEG Approval</t>
  </si>
  <si>
    <t>V2.0_ForPSEGReview</t>
  </si>
  <si>
    <t>2.0</t>
  </si>
  <si>
    <t>PSEGLongIslandBRSLI@pseg.com</t>
  </si>
  <si>
    <t>7.29.25</t>
  </si>
  <si>
    <t>Cust Info: Made "Alternate Contact" not a required field</t>
  </si>
  <si>
    <t>Req Docs: Updated email address for BRS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</si>
</sst>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000"/>
    <numFmt numFmtId="165" formatCode="[&lt;=9999999]###\-####;\(###\)\ ###\-####"/>
    <numFmt numFmtId="166" formatCode="_(&quot;$&quot;* #,##0_);_(&quot;$&quot;* \(#,##0\);_(&quot;$&quot;* &quot;-&quot;??_);_(@_)"/>
    <numFmt numFmtId="167" formatCode="_(* #,##0_);_(* \(#,##0\);_(* &quot;-&quot;??_);_(@_)"/>
    <numFmt numFmtId="168" formatCode="[$-409]mmmm\ d\,\ yyyy;@"/>
    <numFmt numFmtId="169" formatCode="[$-409]m/d/yy\ h:mm\ AM/PM;@"/>
    <numFmt numFmtId="170" formatCode="[$-409]d\-mmm\-yy;@"/>
    <numFmt numFmtId="171" formatCode="&quot;$&quot;#,##0"/>
  </numFmts>
  <fonts count="148" x14ac:knownFonts="1">
    <font>
      <sz val="11"/>
      <color theme="1"/>
      <name val="Calibri"/>
      <family val="2"/>
      <scheme val="minor"/>
    </font>
    <font>
      <sz val="11"/>
      <color indexed="8"/>
      <name val="Calibri"/>
      <family val="2"/>
    </font>
    <font>
      <sz val="11"/>
      <name val="Arial Narrow"/>
      <family val="2"/>
    </font>
    <font>
      <sz val="9"/>
      <name val="Arial Narrow"/>
      <family val="2"/>
    </font>
    <font>
      <sz val="10"/>
      <name val="Arial Narrow"/>
      <family val="2"/>
    </font>
    <font>
      <i/>
      <sz val="11"/>
      <name val="Arial Narrow"/>
      <family val="2"/>
    </font>
    <font>
      <i/>
      <sz val="10"/>
      <name val="Arial Narrow"/>
      <family val="2"/>
    </font>
    <font>
      <b/>
      <sz val="18"/>
      <name val="Arial Narrow"/>
      <family val="2"/>
    </font>
    <font>
      <b/>
      <sz val="24"/>
      <name val="Arial Narrow"/>
      <family val="2"/>
    </font>
    <font>
      <sz val="10"/>
      <name val="Arial"/>
      <family val="2"/>
    </font>
    <font>
      <sz val="11"/>
      <color indexed="8"/>
      <name val="Calibri"/>
      <family val="2"/>
    </font>
    <font>
      <i/>
      <sz val="18"/>
      <name val="Times New Roman"/>
      <family val="1"/>
    </font>
    <font>
      <b/>
      <sz val="11"/>
      <name val="Arial Narrow"/>
      <family val="2"/>
    </font>
    <font>
      <b/>
      <sz val="7"/>
      <name val="Arial Narrow"/>
      <family val="2"/>
    </font>
    <font>
      <sz val="7"/>
      <name val="Arial Narrow"/>
      <family val="2"/>
    </font>
    <font>
      <sz val="6"/>
      <name val="Arial Narrow"/>
      <family val="2"/>
    </font>
    <font>
      <b/>
      <sz val="11"/>
      <name val="Times New Roman"/>
      <family val="1"/>
    </font>
    <font>
      <sz val="12"/>
      <color indexed="8"/>
      <name val="Arial Narrow"/>
      <family val="2"/>
    </font>
    <font>
      <sz val="9"/>
      <color indexed="8"/>
      <name val="Arial Narrow"/>
      <family val="2"/>
    </font>
    <font>
      <b/>
      <sz val="12"/>
      <name val="Arial Narrow"/>
      <family val="2"/>
    </font>
    <font>
      <b/>
      <sz val="10"/>
      <color indexed="8"/>
      <name val="Arial Narrow"/>
      <family val="2"/>
    </font>
    <font>
      <b/>
      <sz val="9"/>
      <color indexed="8"/>
      <name val="Arial Narrow"/>
      <family val="2"/>
    </font>
    <font>
      <b/>
      <i/>
      <sz val="10"/>
      <color indexed="8"/>
      <name val="Arial Narrow"/>
      <family val="2"/>
    </font>
    <font>
      <sz val="14"/>
      <name val="Arial Narrow"/>
      <family val="2"/>
    </font>
    <font>
      <i/>
      <sz val="10"/>
      <color indexed="8"/>
      <name val="Arial Narrow"/>
      <family val="2"/>
    </font>
    <font>
      <i/>
      <sz val="17"/>
      <name val="Arial Narrow"/>
      <family val="2"/>
    </font>
    <font>
      <sz val="11"/>
      <color theme="1"/>
      <name val="Calibri"/>
      <family val="2"/>
      <scheme val="minor"/>
    </font>
    <font>
      <b/>
      <sz val="11"/>
      <color rgb="FFFA7D00"/>
      <name val="Calibri"/>
      <family val="2"/>
      <scheme val="minor"/>
    </font>
    <font>
      <b/>
      <sz val="11"/>
      <color theme="0"/>
      <name val="Calibri"/>
      <family val="2"/>
      <scheme val="minor"/>
    </font>
    <font>
      <u/>
      <sz val="11"/>
      <color theme="10"/>
      <name val="Calibri"/>
      <family val="2"/>
      <scheme val="minor"/>
    </font>
    <font>
      <u/>
      <sz val="14.3"/>
      <color theme="10"/>
      <name val="Calibri"/>
      <family val="2"/>
    </font>
    <font>
      <b/>
      <sz val="11"/>
      <color theme="1"/>
      <name val="Calibri"/>
      <family val="2"/>
      <scheme val="minor"/>
    </font>
    <font>
      <sz val="11"/>
      <color rgb="FFFF0000"/>
      <name val="Calibri"/>
      <family val="2"/>
      <scheme val="minor"/>
    </font>
    <font>
      <sz val="11"/>
      <color theme="1"/>
      <name val="Arial Narrow"/>
      <family val="2"/>
    </font>
    <font>
      <i/>
      <sz val="18"/>
      <color rgb="FFF85208"/>
      <name val="Times New Roman"/>
      <family val="1"/>
    </font>
    <font>
      <i/>
      <sz val="18"/>
      <color theme="0"/>
      <name val="Times New Roman"/>
      <family val="1"/>
    </font>
    <font>
      <b/>
      <sz val="24"/>
      <color theme="0"/>
      <name val="Times New Roman"/>
      <family val="1"/>
    </font>
    <font>
      <sz val="11"/>
      <name val="Calibri"/>
      <family val="2"/>
      <scheme val="minor"/>
    </font>
    <font>
      <b/>
      <sz val="11"/>
      <color theme="1"/>
      <name val="Arial Narrow"/>
      <family val="2"/>
    </font>
    <font>
      <b/>
      <sz val="10"/>
      <color theme="1"/>
      <name val="Arial Narrow"/>
      <family val="2"/>
    </font>
    <font>
      <b/>
      <sz val="9"/>
      <color theme="1"/>
      <name val="Arial Narrow"/>
      <family val="2"/>
    </font>
    <font>
      <sz val="9"/>
      <color theme="1"/>
      <name val="Arial Narrow"/>
      <family val="2"/>
    </font>
    <font>
      <b/>
      <u/>
      <sz val="11"/>
      <color theme="1"/>
      <name val="Calibri"/>
      <family val="2"/>
      <scheme val="minor"/>
    </font>
    <font>
      <sz val="8"/>
      <color theme="1"/>
      <name val="Arial Narrow"/>
      <family val="2"/>
    </font>
    <font>
      <sz val="14"/>
      <color theme="1"/>
      <name val="Calibri"/>
      <family val="2"/>
      <scheme val="minor"/>
    </font>
    <font>
      <sz val="14"/>
      <color theme="1"/>
      <name val="Arial Narrow"/>
      <family val="2"/>
    </font>
    <font>
      <b/>
      <sz val="18"/>
      <color rgb="FF0070C0"/>
      <name val="Calibri"/>
      <family val="2"/>
      <scheme val="minor"/>
    </font>
    <font>
      <sz val="11"/>
      <color rgb="FFF85208"/>
      <name val="Calibri"/>
      <family val="2"/>
      <scheme val="minor"/>
    </font>
    <font>
      <i/>
      <sz val="10"/>
      <color theme="1"/>
      <name val="Arial Narrow"/>
      <family val="2"/>
    </font>
    <font>
      <sz val="12"/>
      <color theme="1"/>
      <name val="Arial Narrow"/>
      <family val="2"/>
    </font>
    <font>
      <b/>
      <sz val="14"/>
      <color theme="1"/>
      <name val="Calibri"/>
      <family val="2"/>
      <scheme val="minor"/>
    </font>
    <font>
      <b/>
      <sz val="14"/>
      <color rgb="FFF85208"/>
      <name val="Arial Narrow"/>
      <family val="2"/>
    </font>
    <font>
      <i/>
      <sz val="11"/>
      <color theme="1"/>
      <name val="Arial Narrow"/>
      <family val="2"/>
    </font>
    <font>
      <i/>
      <sz val="9"/>
      <color theme="1"/>
      <name val="Arial Narrow"/>
      <family val="2"/>
    </font>
    <font>
      <sz val="22"/>
      <color theme="1"/>
      <name val="Arial Narrow"/>
      <family val="2"/>
    </font>
    <font>
      <i/>
      <sz val="18"/>
      <color theme="0"/>
      <name val="Arial Narrow"/>
      <family val="2"/>
    </font>
    <font>
      <i/>
      <sz val="18"/>
      <color theme="1"/>
      <name val="Arial Narrow"/>
      <family val="2"/>
    </font>
    <font>
      <b/>
      <sz val="14"/>
      <color rgb="FF0054CC"/>
      <name val="Arial Narrow"/>
      <family val="2"/>
    </font>
    <font>
      <i/>
      <sz val="12"/>
      <color theme="1"/>
      <name val="Arial Narrow"/>
      <family val="2"/>
    </font>
    <font>
      <sz val="6"/>
      <color theme="1"/>
      <name val="Arial Narrow"/>
      <family val="2"/>
    </font>
    <font>
      <sz val="10"/>
      <color theme="1"/>
      <name val="Arial Narrow"/>
      <family val="2"/>
    </font>
    <font>
      <b/>
      <sz val="14"/>
      <color theme="0"/>
      <name val="Arial Narrow"/>
      <family val="2"/>
    </font>
    <font>
      <b/>
      <strike/>
      <sz val="10"/>
      <color rgb="FFFF0000"/>
      <name val="Arial Narrow"/>
      <family val="2"/>
    </font>
    <font>
      <b/>
      <sz val="12"/>
      <color rgb="FFFF0000"/>
      <name val="Calibri"/>
      <family val="2"/>
      <scheme val="minor"/>
    </font>
    <font>
      <b/>
      <sz val="24"/>
      <color rgb="FF002060"/>
      <name val="Calibri"/>
      <family val="2"/>
      <scheme val="minor"/>
    </font>
    <font>
      <b/>
      <sz val="20"/>
      <color theme="0"/>
      <name val="Calibri"/>
      <family val="2"/>
      <scheme val="minor"/>
    </font>
    <font>
      <vertAlign val="subscript"/>
      <sz val="10"/>
      <color theme="1"/>
      <name val="Arial Narrow"/>
      <family val="2"/>
    </font>
    <font>
      <sz val="12"/>
      <color theme="1"/>
      <name val="Calibri"/>
      <family val="2"/>
      <scheme val="minor"/>
    </font>
    <font>
      <u/>
      <sz val="11"/>
      <color theme="10"/>
      <name val="Arial Narrow"/>
      <family val="2"/>
    </font>
    <font>
      <sz val="8"/>
      <name val="Calibri"/>
      <family val="2"/>
      <scheme val="minor"/>
    </font>
    <font>
      <b/>
      <i/>
      <sz val="16"/>
      <color rgb="FFF85208"/>
      <name val="Arial Narrow"/>
      <family val="2"/>
    </font>
    <font>
      <b/>
      <sz val="22"/>
      <color theme="0"/>
      <name val="Arial Narrow"/>
      <family val="2"/>
    </font>
    <font>
      <sz val="12"/>
      <name val="Arial Narrow"/>
      <family val="2"/>
    </font>
    <font>
      <sz val="12"/>
      <color indexed="8"/>
      <name val="Calibri"/>
      <family val="2"/>
    </font>
    <font>
      <sz val="13"/>
      <color theme="1"/>
      <name val="Calibri"/>
      <family val="2"/>
      <scheme val="minor"/>
    </font>
    <font>
      <sz val="22"/>
      <color rgb="FFFF0000"/>
      <name val="Arial Narrow"/>
      <family val="2"/>
    </font>
    <font>
      <sz val="22"/>
      <color theme="0"/>
      <name val="Arial Narrow"/>
      <family val="2"/>
    </font>
    <font>
      <b/>
      <sz val="28"/>
      <color theme="0"/>
      <name val="Times New Roman"/>
      <family val="1"/>
    </font>
    <font>
      <sz val="28"/>
      <color theme="0"/>
      <name val="Times New Roman"/>
      <family val="1"/>
    </font>
    <font>
      <i/>
      <sz val="16"/>
      <color theme="0"/>
      <name val="Times New Roman"/>
      <family val="1"/>
    </font>
    <font>
      <b/>
      <sz val="12"/>
      <color indexed="8"/>
      <name val="Arial Narrow"/>
      <family val="2"/>
    </font>
    <font>
      <i/>
      <sz val="16"/>
      <color theme="1"/>
      <name val="Times New Roman"/>
      <family val="1"/>
    </font>
    <font>
      <i/>
      <sz val="22"/>
      <color theme="0"/>
      <name val="Times New Roman"/>
      <family val="1"/>
    </font>
    <font>
      <i/>
      <sz val="20"/>
      <color theme="9" tint="-0.249977111117893"/>
      <name val="Times New Roman"/>
      <family val="1"/>
    </font>
    <font>
      <b/>
      <sz val="14"/>
      <color indexed="8"/>
      <name val="Arial Narrow"/>
      <family val="2"/>
    </font>
    <font>
      <vertAlign val="superscript"/>
      <sz val="11"/>
      <color theme="1"/>
      <name val="Calibri"/>
      <family val="2"/>
      <scheme val="minor"/>
    </font>
    <font>
      <vertAlign val="superscript"/>
      <sz val="11"/>
      <color theme="1"/>
      <name val="Arial Narrow"/>
      <family val="2"/>
    </font>
    <font>
      <b/>
      <u/>
      <sz val="11"/>
      <name val="Arial Narrow"/>
      <family val="2"/>
    </font>
    <font>
      <b/>
      <sz val="14"/>
      <name val="Arial Narrow"/>
      <family val="2"/>
    </font>
    <font>
      <i/>
      <sz val="14"/>
      <name val="Arial Narrow"/>
      <family val="2"/>
    </font>
    <font>
      <b/>
      <sz val="14"/>
      <color theme="1"/>
      <name val="Arial Narrow"/>
      <family val="2"/>
    </font>
    <font>
      <b/>
      <sz val="20"/>
      <color theme="0"/>
      <name val="Arial Narrow"/>
      <family val="2"/>
    </font>
    <font>
      <b/>
      <sz val="12"/>
      <color theme="0"/>
      <name val="Calibri"/>
      <family val="2"/>
      <scheme val="minor"/>
    </font>
    <font>
      <b/>
      <sz val="12"/>
      <color theme="1"/>
      <name val="Calibri"/>
      <family val="2"/>
      <scheme val="minor"/>
    </font>
    <font>
      <b/>
      <sz val="12"/>
      <name val="Calibri"/>
      <family val="2"/>
      <scheme val="minor"/>
    </font>
    <font>
      <sz val="12"/>
      <color theme="9" tint="-0.249977111117893"/>
      <name val="Calibri"/>
      <family val="2"/>
      <scheme val="minor"/>
    </font>
    <font>
      <sz val="12"/>
      <color theme="8" tint="0.39997558519241921"/>
      <name val="Calibri"/>
      <family val="2"/>
      <scheme val="minor"/>
    </font>
    <font>
      <sz val="12"/>
      <color theme="7" tint="0.39997558519241921"/>
      <name val="Calibri"/>
      <family val="2"/>
      <scheme val="minor"/>
    </font>
    <font>
      <sz val="12"/>
      <color theme="5" tint="-0.249977111117893"/>
      <name val="Calibri"/>
      <family val="2"/>
      <scheme val="minor"/>
    </font>
    <font>
      <sz val="12"/>
      <color rgb="FF7030A0"/>
      <name val="Calibri"/>
      <family val="2"/>
      <scheme val="minor"/>
    </font>
    <font>
      <sz val="12"/>
      <color rgb="FF002060"/>
      <name val="Calibri"/>
      <family val="2"/>
      <scheme val="minor"/>
    </font>
    <font>
      <sz val="12"/>
      <color rgb="FF00B050"/>
      <name val="Calibri"/>
      <family val="2"/>
      <scheme val="minor"/>
    </font>
    <font>
      <sz val="12"/>
      <color rgb="FFFF0000"/>
      <name val="Calibri"/>
      <family val="2"/>
      <scheme val="minor"/>
    </font>
    <font>
      <sz val="12"/>
      <color rgb="FFFF3399"/>
      <name val="Calibri"/>
      <family val="2"/>
      <scheme val="minor"/>
    </font>
    <font>
      <b/>
      <sz val="16"/>
      <color theme="1"/>
      <name val="Calibri"/>
      <family val="2"/>
      <scheme val="minor"/>
    </font>
    <font>
      <sz val="12"/>
      <name val="Calibri"/>
      <family val="2"/>
      <scheme val="minor"/>
    </font>
    <font>
      <b/>
      <sz val="18"/>
      <color rgb="FF142C41"/>
      <name val="Calibri"/>
      <family val="2"/>
      <scheme val="minor"/>
    </font>
    <font>
      <b/>
      <sz val="18"/>
      <color theme="0"/>
      <name val="Calibri"/>
      <family val="2"/>
      <scheme val="minor"/>
    </font>
    <font>
      <b/>
      <i/>
      <sz val="9"/>
      <color theme="1"/>
      <name val="Arial Narrow"/>
      <family val="2"/>
    </font>
    <font>
      <b/>
      <sz val="14"/>
      <color rgb="FFF0502D"/>
      <name val="Arial Narrow"/>
      <family val="2"/>
    </font>
    <font>
      <b/>
      <sz val="11"/>
      <color rgb="FFF0502D"/>
      <name val="Arial Narrow"/>
      <family val="2"/>
    </font>
    <font>
      <sz val="11"/>
      <color rgb="FFF0502D"/>
      <name val="Arial Narrow"/>
      <family val="2"/>
    </font>
    <font>
      <i/>
      <sz val="16"/>
      <name val="Times New Roman"/>
      <family val="1"/>
    </font>
    <font>
      <b/>
      <sz val="28"/>
      <color theme="0"/>
      <name val="Calibri"/>
      <family val="2"/>
      <scheme val="minor"/>
    </font>
    <font>
      <sz val="11"/>
      <name val="Times New Roman"/>
      <family val="1"/>
    </font>
    <font>
      <i/>
      <sz val="11"/>
      <color rgb="FFF85208"/>
      <name val="Times New Roman"/>
      <family val="1"/>
    </font>
    <font>
      <sz val="14"/>
      <name val="Calibri"/>
      <family val="2"/>
      <scheme val="minor"/>
    </font>
    <font>
      <i/>
      <sz val="18"/>
      <color theme="1"/>
      <name val="Times New Roman"/>
      <family val="1"/>
    </font>
    <font>
      <i/>
      <u/>
      <sz val="16"/>
      <name val="Times New Roman"/>
      <family val="1"/>
    </font>
    <font>
      <i/>
      <sz val="14"/>
      <name val="Times New Roman"/>
      <family val="1"/>
    </font>
    <font>
      <sz val="8"/>
      <color rgb="FF000000"/>
      <name val="Tahoma"/>
      <family val="2"/>
    </font>
    <font>
      <sz val="11"/>
      <color rgb="FF33CC33"/>
      <name val="Calibri"/>
      <family val="2"/>
      <scheme val="minor"/>
    </font>
    <font>
      <sz val="11"/>
      <color indexed="8"/>
      <name val="Arial Narrow"/>
      <family val="2"/>
    </font>
    <font>
      <b/>
      <sz val="11"/>
      <color indexed="8"/>
      <name val="Arial Narrow"/>
      <family val="2"/>
    </font>
    <font>
      <b/>
      <i/>
      <sz val="16"/>
      <color rgb="FFF0502D"/>
      <name val="Times New Roman"/>
      <family val="1"/>
    </font>
    <font>
      <b/>
      <sz val="24"/>
      <color rgb="FFF0502D"/>
      <name val="Times New Roman"/>
      <family val="1"/>
    </font>
    <font>
      <i/>
      <sz val="18"/>
      <color rgb="FFF0502D"/>
      <name val="Times New Roman"/>
      <family val="1"/>
    </font>
    <font>
      <i/>
      <sz val="10"/>
      <color rgb="FFFF0000"/>
      <name val="Arial Narrow"/>
      <family val="2"/>
    </font>
    <font>
      <b/>
      <sz val="11"/>
      <color rgb="FFFF0000"/>
      <name val="Arial Narrow"/>
      <family val="2"/>
    </font>
    <font>
      <b/>
      <sz val="8"/>
      <color rgb="FFFF0000"/>
      <name val="Arial Narrow"/>
      <family val="2"/>
    </font>
    <font>
      <b/>
      <i/>
      <sz val="9"/>
      <color rgb="FFFF0000"/>
      <name val="Calibri"/>
      <family val="2"/>
      <scheme val="minor"/>
    </font>
    <font>
      <sz val="11"/>
      <color rgb="FF00B050"/>
      <name val="Calibri"/>
      <family val="2"/>
      <scheme val="minor"/>
    </font>
    <font>
      <sz val="10"/>
      <color rgb="FFFF0000"/>
      <name val="Calibri"/>
      <family val="2"/>
      <scheme val="minor"/>
    </font>
    <font>
      <b/>
      <sz val="14"/>
      <color rgb="FFFFFFFF"/>
      <name val="Arial"/>
      <family val="2"/>
    </font>
    <font>
      <sz val="12"/>
      <color rgb="FF000000"/>
      <name val="Arial"/>
      <family val="2"/>
    </font>
    <font>
      <sz val="11"/>
      <color rgb="FFFF0000"/>
      <name val="Arial Narrow"/>
      <family val="2"/>
    </font>
    <font>
      <b/>
      <i/>
      <sz val="14"/>
      <color rgb="FFFF0000"/>
      <name val="Calibri"/>
      <family val="2"/>
      <scheme val="minor"/>
    </font>
    <font>
      <vertAlign val="superscript"/>
      <sz val="11"/>
      <color rgb="FFFF0000"/>
      <name val="Calibri"/>
      <family val="2"/>
      <scheme val="minor"/>
    </font>
    <font>
      <i/>
      <sz val="11"/>
      <color rgb="FFFF0000"/>
      <name val="Arial Narrow"/>
      <family val="2"/>
    </font>
    <font>
      <vertAlign val="superscript"/>
      <sz val="12"/>
      <color rgb="FFFF0000"/>
      <name val="Calibri"/>
      <family val="2"/>
      <scheme val="minor"/>
    </font>
    <font>
      <i/>
      <sz val="9"/>
      <color rgb="FFFF0000"/>
      <name val="Calibri"/>
      <family val="2"/>
      <scheme val="minor"/>
    </font>
    <font>
      <b/>
      <sz val="14"/>
      <color rgb="FFFF0000"/>
      <name val="Arial Narrow"/>
      <family val="2"/>
    </font>
    <font>
      <b/>
      <u/>
      <sz val="14"/>
      <color rgb="FFFF0000"/>
      <name val="Arial Narrow"/>
      <family val="2"/>
    </font>
    <font>
      <b/>
      <u/>
      <sz val="11"/>
      <color theme="1"/>
      <name val="Arial Narrow"/>
      <family val="2"/>
    </font>
    <font>
      <b/>
      <i/>
      <u/>
      <sz val="11"/>
      <color theme="1"/>
      <name val="Arial Narrow"/>
      <family val="2"/>
    </font>
    <font>
      <u/>
      <sz val="11"/>
      <color theme="1"/>
      <name val="Arial Narrow"/>
      <family val="2"/>
    </font>
    <font>
      <b/>
      <i/>
      <sz val="9"/>
      <color rgb="FFF0502D"/>
      <name val="Calibri"/>
      <family val="2"/>
      <scheme val="minor"/>
    </font>
    <font>
      <b/>
      <i/>
      <sz val="10"/>
      <name val="Arial Narrow"/>
      <family val="2"/>
    </font>
  </fonts>
  <fills count="30">
    <fill>
      <patternFill patternType="none"/>
    </fill>
    <fill>
      <patternFill patternType="gray125"/>
    </fill>
    <fill>
      <patternFill patternType="solid">
        <fgColor rgb="FFF2F2F2"/>
      </patternFill>
    </fill>
    <fill>
      <patternFill patternType="solid">
        <fgColor rgb="FFF85208"/>
        <bgColor indexed="64"/>
      </patternFill>
    </fill>
    <fill>
      <gradientFill>
        <stop position="0">
          <color rgb="FF6A5B4E"/>
        </stop>
        <stop position="1">
          <color theme="0"/>
        </stop>
      </gradientFill>
    </fill>
    <fill>
      <patternFill patternType="solid">
        <fgColor theme="0" tint="-0.14999847407452621"/>
        <bgColor indexed="64"/>
      </patternFill>
    </fill>
    <fill>
      <patternFill patternType="solid">
        <fgColor rgb="FFFFFFC9"/>
        <bgColor indexed="64"/>
      </patternFill>
    </fill>
    <fill>
      <patternFill patternType="solid">
        <fgColor theme="0"/>
        <bgColor indexed="64"/>
      </patternFill>
    </fill>
    <fill>
      <patternFill patternType="solid">
        <fgColor theme="9"/>
        <bgColor indexed="64"/>
      </patternFill>
    </fill>
    <fill>
      <patternFill patternType="solid">
        <fgColor rgb="FFFF3399"/>
        <bgColor indexed="64"/>
      </patternFill>
    </fill>
    <fill>
      <patternFill patternType="solid">
        <fgColor rgb="FF7030A0"/>
        <bgColor indexed="64"/>
      </patternFill>
    </fill>
    <fill>
      <patternFill patternType="solid">
        <fgColor theme="5" tint="-0.249977111117893"/>
        <bgColor indexed="64"/>
      </patternFill>
    </fill>
    <fill>
      <patternFill patternType="solid">
        <fgColor rgb="FF063F6E"/>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2060"/>
        <bgColor indexed="64"/>
      </patternFill>
    </fill>
    <fill>
      <patternFill patternType="solid">
        <fgColor rgb="FF00B050"/>
        <bgColor indexed="64"/>
      </patternFill>
    </fill>
    <fill>
      <patternFill patternType="solid">
        <fgColor rgb="FFFF0000"/>
        <bgColor indexed="64"/>
      </patternFill>
    </fill>
    <fill>
      <patternFill patternType="solid">
        <fgColor theme="1"/>
        <bgColor indexed="64"/>
      </patternFill>
    </fill>
    <fill>
      <patternFill patternType="solid">
        <fgColor rgb="FF142C41"/>
        <bgColor indexed="64"/>
      </patternFill>
    </fill>
    <fill>
      <patternFill patternType="solid">
        <fgColor rgb="FFB6D0E8"/>
        <bgColor indexed="64"/>
      </patternFill>
    </fill>
    <fill>
      <patternFill patternType="solid">
        <fgColor rgb="FFF0502D"/>
        <bgColor indexed="64"/>
      </patternFill>
    </fill>
    <fill>
      <patternFill patternType="solid">
        <fgColor theme="1" tint="0.34998626667073579"/>
        <bgColor indexed="64"/>
      </patternFill>
    </fill>
    <fill>
      <patternFill patternType="solid">
        <fgColor theme="0" tint="-0.34998626667073579"/>
        <bgColor indexed="64"/>
      </patternFill>
    </fill>
    <fill>
      <gradientFill degree="180">
        <stop position="0">
          <color theme="0"/>
        </stop>
        <stop position="1">
          <color rgb="FF142C41"/>
        </stop>
      </gradientFill>
    </fill>
    <fill>
      <patternFill patternType="solid">
        <fgColor rgb="FF142C41"/>
        <bgColor theme="9"/>
      </patternFill>
    </fill>
    <fill>
      <patternFill patternType="solid">
        <fgColor rgb="FF7FADD7"/>
        <bgColor indexed="64"/>
      </patternFill>
    </fill>
    <fill>
      <patternFill patternType="solid">
        <fgColor rgb="FFFF99FF"/>
        <bgColor indexed="64"/>
      </patternFill>
    </fill>
    <fill>
      <patternFill patternType="solid">
        <fgColor theme="0" tint="-4.9989318521683403E-2"/>
        <bgColor indexed="64"/>
      </patternFill>
    </fill>
    <fill>
      <patternFill patternType="solid">
        <fgColor rgb="FFC2D8EC"/>
        <bgColor indexed="64"/>
      </patternFill>
    </fill>
  </fills>
  <borders count="9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right/>
      <top/>
      <bottom style="medium">
        <color rgb="FFF85208"/>
      </bottom>
      <diagonal/>
    </border>
    <border>
      <left/>
      <right/>
      <top style="medium">
        <color rgb="FFF85208"/>
      </top>
      <bottom/>
      <diagonal/>
    </border>
    <border>
      <left/>
      <right/>
      <top style="medium">
        <color theme="9" tint="-0.24994659260841701"/>
      </top>
      <bottom/>
      <diagonal/>
    </border>
    <border>
      <left/>
      <right/>
      <top/>
      <bottom style="medium">
        <color theme="9" tint="-0.24994659260841701"/>
      </bottom>
      <diagonal/>
    </border>
    <border>
      <left/>
      <right/>
      <top style="medium">
        <color theme="9" tint="-0.24994659260841701"/>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rgb="FF00206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ck">
        <color rgb="FFF85208"/>
      </top>
      <bottom/>
      <diagonal/>
    </border>
    <border>
      <left/>
      <right/>
      <top style="thick">
        <color rgb="FFF85208"/>
      </top>
      <bottom style="thin">
        <color indexed="64"/>
      </bottom>
      <diagonal/>
    </border>
    <border>
      <left/>
      <right/>
      <top/>
      <bottom style="thick">
        <color rgb="FFF85208"/>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top/>
      <bottom style="medium">
        <color rgb="FFF0502D"/>
      </bottom>
      <diagonal/>
    </border>
    <border>
      <left/>
      <right/>
      <top/>
      <bottom style="thick">
        <color rgb="FFF0502D"/>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bottom/>
      <diagonal/>
    </border>
    <border>
      <left style="thin">
        <color indexed="64"/>
      </left>
      <right/>
      <top/>
      <bottom style="thin">
        <color indexed="64"/>
      </bottom>
      <diagonal/>
    </border>
    <border>
      <left/>
      <right/>
      <top style="medium">
        <color rgb="FFF0502D"/>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right/>
      <top style="thick">
        <color rgb="FFF0502D"/>
      </top>
      <bottom style="medium">
        <color rgb="FFF0502D"/>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rgb="FFFFFFFF"/>
      </left>
      <right style="medium">
        <color rgb="FFFFFFFF"/>
      </right>
      <top style="medium">
        <color rgb="FFFFFFFF"/>
      </top>
      <bottom/>
      <diagonal/>
    </border>
    <border>
      <left style="medium">
        <color rgb="FFFFFFFF"/>
      </left>
      <right style="medium">
        <color rgb="FFFFFFFF"/>
      </right>
      <top/>
      <bottom style="medium">
        <color rgb="FFFFFFFF"/>
      </bottom>
      <diagonal/>
    </border>
    <border>
      <left style="medium">
        <color indexed="64"/>
      </left>
      <right/>
      <top style="medium">
        <color indexed="64"/>
      </top>
      <bottom style="medium">
        <color rgb="FFFFFFFF"/>
      </bottom>
      <diagonal/>
    </border>
    <border>
      <left/>
      <right/>
      <top style="medium">
        <color indexed="64"/>
      </top>
      <bottom style="medium">
        <color rgb="FFFFFFFF"/>
      </bottom>
      <diagonal/>
    </border>
    <border>
      <left/>
      <right style="medium">
        <color indexed="64"/>
      </right>
      <top style="medium">
        <color indexed="64"/>
      </top>
      <bottom style="medium">
        <color rgb="FFFFFFFF"/>
      </bottom>
      <diagonal/>
    </border>
    <border>
      <left style="medium">
        <color indexed="64"/>
      </left>
      <right style="medium">
        <color rgb="FFFFFFFF"/>
      </right>
      <top style="medium">
        <color rgb="FFFFFFFF"/>
      </top>
      <bottom/>
      <diagonal/>
    </border>
    <border>
      <left style="medium">
        <color rgb="FFFFFFFF"/>
      </left>
      <right style="medium">
        <color indexed="64"/>
      </right>
      <top style="medium">
        <color rgb="FFFFFFFF"/>
      </top>
      <bottom/>
      <diagonal/>
    </border>
    <border>
      <left style="medium">
        <color indexed="64"/>
      </left>
      <right style="medium">
        <color rgb="FFFFFFFF"/>
      </right>
      <top/>
      <bottom style="medium">
        <color rgb="FFFFFFFF"/>
      </bottom>
      <diagonal/>
    </border>
    <border>
      <left style="medium">
        <color rgb="FFFFFFFF"/>
      </left>
      <right style="medium">
        <color indexed="64"/>
      </right>
      <top/>
      <bottom style="medium">
        <color rgb="FFFFFFFF"/>
      </bottom>
      <diagonal/>
    </border>
    <border>
      <left style="medium">
        <color indexed="64"/>
      </left>
      <right style="medium">
        <color rgb="FFFFFFFF"/>
      </right>
      <top style="medium">
        <color rgb="FFFFFFFF"/>
      </top>
      <bottom style="medium">
        <color theme="0"/>
      </bottom>
      <diagonal/>
    </border>
    <border>
      <left style="medium">
        <color rgb="FFFFFFFF"/>
      </left>
      <right style="medium">
        <color rgb="FFFFFFFF"/>
      </right>
      <top style="medium">
        <color rgb="FFFFFFFF"/>
      </top>
      <bottom style="medium">
        <color theme="0"/>
      </bottom>
      <diagonal/>
    </border>
    <border>
      <left style="medium">
        <color rgb="FFFFFFFF"/>
      </left>
      <right style="medium">
        <color indexed="64"/>
      </right>
      <top style="medium">
        <color rgb="FFFFFFFF"/>
      </top>
      <bottom style="medium">
        <color theme="0"/>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medium">
        <color rgb="FFF0502D"/>
      </top>
      <bottom/>
      <diagonal/>
    </border>
    <border>
      <left/>
      <right/>
      <top style="thick">
        <color rgb="FFF0502D"/>
      </top>
      <bottom style="thin">
        <color indexed="64"/>
      </bottom>
      <diagonal/>
    </border>
    <border>
      <left style="medium">
        <color rgb="FFFFFFFF"/>
      </left>
      <right/>
      <top/>
      <bottom style="medium">
        <color rgb="FFFFFFFF"/>
      </bottom>
      <diagonal/>
    </border>
    <border>
      <left style="medium">
        <color theme="0"/>
      </left>
      <right style="medium">
        <color indexed="64"/>
      </right>
      <top style="medium">
        <color theme="0"/>
      </top>
      <bottom style="medium">
        <color rgb="FFFFFFFF"/>
      </bottom>
      <diagonal/>
    </border>
    <border>
      <left style="medium">
        <color rgb="FFFFFFFF"/>
      </left>
      <right style="medium">
        <color rgb="FFFFFFFF"/>
      </right>
      <top style="medium">
        <color rgb="FFFFFFFF"/>
      </top>
      <bottom style="medium">
        <color indexed="64"/>
      </bottom>
      <diagonal/>
    </border>
    <border>
      <left style="medium">
        <color rgb="FFFFFFFF"/>
      </left>
      <right style="medium">
        <color indexed="64"/>
      </right>
      <top style="medium">
        <color rgb="FFFFFFFF"/>
      </top>
      <bottom style="medium">
        <color indexed="64"/>
      </bottom>
      <diagonal/>
    </border>
    <border>
      <left/>
      <right style="thin">
        <color indexed="64"/>
      </right>
      <top/>
      <bottom style="thin">
        <color indexed="64"/>
      </bottom>
      <diagonal/>
    </border>
  </borders>
  <cellStyleXfs count="142">
    <xf numFmtId="0" fontId="0" fillId="0" borderId="0"/>
    <xf numFmtId="0" fontId="9" fillId="0" borderId="0"/>
    <xf numFmtId="0" fontId="9" fillId="0" borderId="0"/>
    <xf numFmtId="0" fontId="27" fillId="2" borderId="20" applyNumberFormat="0" applyAlignment="0" applyProtection="0"/>
    <xf numFmtId="43" fontId="2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0" fillId="0" borderId="0" applyNumberFormat="0" applyFill="0" applyBorder="0" applyAlignment="0" applyProtection="0">
      <alignment vertical="top"/>
      <protection locked="0"/>
    </xf>
    <xf numFmtId="0" fontId="9" fillId="0" borderId="0"/>
    <xf numFmtId="0" fontId="26" fillId="0" borderId="0"/>
    <xf numFmtId="0" fontId="9" fillId="0" borderId="0"/>
    <xf numFmtId="0" fontId="26" fillId="0" borderId="0"/>
    <xf numFmtId="0" fontId="9" fillId="0" borderId="0"/>
    <xf numFmtId="0" fontId="9" fillId="0" borderId="0"/>
    <xf numFmtId="9" fontId="2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69" fontId="26" fillId="0" borderId="0"/>
    <xf numFmtId="169" fontId="26" fillId="0" borderId="0"/>
    <xf numFmtId="43" fontId="9" fillId="0" borderId="0" applyFont="0" applyFill="0" applyBorder="0" applyAlignment="0" applyProtection="0"/>
    <xf numFmtId="170" fontId="9" fillId="0" borderId="0"/>
    <xf numFmtId="170" fontId="9"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xf numFmtId="169" fontId="26" fillId="0" borderId="0"/>
  </cellStyleXfs>
  <cellXfs count="680">
    <xf numFmtId="0" fontId="0" fillId="0" borderId="0" xfId="0"/>
    <xf numFmtId="0" fontId="33" fillId="0" borderId="0" xfId="0" applyFont="1"/>
    <xf numFmtId="0" fontId="36" fillId="4" borderId="0" xfId="0" applyFont="1" applyFill="1" applyAlignment="1" applyProtection="1">
      <alignment vertical="center"/>
      <protection hidden="1"/>
    </xf>
    <xf numFmtId="0" fontId="35" fillId="4" borderId="0" xfId="0" applyFont="1" applyFill="1" applyAlignment="1" applyProtection="1">
      <alignment vertical="center"/>
      <protection hidden="1"/>
    </xf>
    <xf numFmtId="0" fontId="2" fillId="0" borderId="0" xfId="0" applyFont="1" applyAlignment="1" applyProtection="1">
      <alignment vertical="center"/>
      <protection hidden="1"/>
    </xf>
    <xf numFmtId="0" fontId="34" fillId="0" borderId="21" xfId="0" applyFont="1" applyBorder="1" applyAlignment="1" applyProtection="1">
      <alignment horizontal="left"/>
      <protection hidden="1"/>
    </xf>
    <xf numFmtId="49" fontId="0" fillId="0" borderId="0" xfId="0" applyNumberFormat="1"/>
    <xf numFmtId="0" fontId="38" fillId="0" borderId="0" xfId="0" applyFont="1" applyAlignment="1" applyProtection="1">
      <alignment horizontal="right" vertical="center" wrapText="1"/>
      <protection hidden="1"/>
    </xf>
    <xf numFmtId="0" fontId="38" fillId="0" borderId="0" xfId="0" applyFont="1" applyAlignment="1" applyProtection="1">
      <alignment horizontal="right" vertical="center"/>
      <protection hidden="1"/>
    </xf>
    <xf numFmtId="0" fontId="38" fillId="0" borderId="0" xfId="0" applyFont="1" applyAlignment="1" applyProtection="1">
      <alignment horizontal="left" vertical="top"/>
      <protection hidden="1"/>
    </xf>
    <xf numFmtId="0" fontId="39" fillId="0" borderId="0" xfId="0" applyFont="1" applyAlignment="1" applyProtection="1">
      <alignment horizontal="left" vertical="top"/>
      <protection hidden="1"/>
    </xf>
    <xf numFmtId="0" fontId="38" fillId="0" borderId="0" xfId="0" applyFont="1" applyAlignment="1" applyProtection="1">
      <alignment horizontal="left" vertical="top" wrapText="1"/>
      <protection hidden="1"/>
    </xf>
    <xf numFmtId="0" fontId="33" fillId="0" borderId="2" xfId="0" applyFont="1" applyBorder="1" applyAlignment="1" applyProtection="1">
      <alignment horizontal="left"/>
      <protection hidden="1"/>
    </xf>
    <xf numFmtId="0" fontId="38" fillId="0" borderId="0" xfId="0" applyFont="1" applyAlignment="1" applyProtection="1">
      <alignment vertical="top"/>
      <protection hidden="1"/>
    </xf>
    <xf numFmtId="0" fontId="40" fillId="0" borderId="0" xfId="0" applyFont="1" applyProtection="1">
      <protection hidden="1"/>
    </xf>
    <xf numFmtId="0" fontId="38" fillId="0" borderId="0" xfId="0" applyFont="1" applyAlignment="1" applyProtection="1">
      <alignment vertical="top" wrapText="1"/>
      <protection hidden="1"/>
    </xf>
    <xf numFmtId="0" fontId="41" fillId="0" borderId="0" xfId="0" applyFont="1" applyAlignment="1" applyProtection="1">
      <alignment horizontal="left" vertical="top"/>
      <protection hidden="1"/>
    </xf>
    <xf numFmtId="168" fontId="33" fillId="0" borderId="0" xfId="0" applyNumberFormat="1" applyFont="1" applyAlignment="1" applyProtection="1">
      <alignment horizontal="center"/>
      <protection hidden="1"/>
    </xf>
    <xf numFmtId="0" fontId="0" fillId="0" borderId="0" xfId="0" applyProtection="1">
      <protection hidden="1"/>
    </xf>
    <xf numFmtId="0" fontId="0" fillId="0" borderId="2" xfId="0" applyBorder="1" applyProtection="1">
      <protection hidden="1"/>
    </xf>
    <xf numFmtId="0" fontId="44" fillId="0" borderId="0" xfId="0" applyFont="1" applyProtection="1">
      <protection hidden="1"/>
    </xf>
    <xf numFmtId="44" fontId="33" fillId="5" borderId="3" xfId="58" applyFont="1" applyFill="1" applyBorder="1" applyProtection="1">
      <protection locked="0"/>
    </xf>
    <xf numFmtId="0" fontId="43" fillId="0" borderId="0" xfId="0" applyFont="1" applyAlignment="1" applyProtection="1">
      <alignment horizontal="left"/>
      <protection hidden="1"/>
    </xf>
    <xf numFmtId="0" fontId="38" fillId="0" borderId="0" xfId="0" applyFont="1" applyProtection="1">
      <protection hidden="1"/>
    </xf>
    <xf numFmtId="0" fontId="45" fillId="0" borderId="0" xfId="0" applyFont="1" applyProtection="1">
      <protection hidden="1"/>
    </xf>
    <xf numFmtId="0" fontId="39" fillId="0" borderId="23" xfId="0" applyFont="1" applyBorder="1" applyProtection="1">
      <protection hidden="1"/>
    </xf>
    <xf numFmtId="0" fontId="39" fillId="0" borderId="0" xfId="0" applyFont="1" applyAlignment="1" applyProtection="1">
      <alignment horizontal="right"/>
      <protection hidden="1"/>
    </xf>
    <xf numFmtId="0" fontId="6" fillId="0" borderId="2" xfId="0" applyFont="1" applyBorder="1" applyAlignment="1" applyProtection="1">
      <alignment horizontal="left" vertical="center"/>
      <protection hidden="1"/>
    </xf>
    <xf numFmtId="0" fontId="6" fillId="0" borderId="2" xfId="0" applyFont="1" applyBorder="1" applyAlignment="1" applyProtection="1">
      <alignment vertical="center"/>
      <protection hidden="1"/>
    </xf>
    <xf numFmtId="0" fontId="3" fillId="0" borderId="2" xfId="0" applyFont="1" applyBorder="1" applyProtection="1">
      <protection hidden="1"/>
    </xf>
    <xf numFmtId="0" fontId="33" fillId="0" borderId="2" xfId="0" applyFont="1" applyBorder="1" applyProtection="1">
      <protection hidden="1"/>
    </xf>
    <xf numFmtId="0" fontId="6" fillId="0" borderId="2" xfId="0" applyFont="1" applyBorder="1" applyAlignment="1" applyProtection="1">
      <alignment horizontal="right"/>
      <protection hidden="1"/>
    </xf>
    <xf numFmtId="0" fontId="6" fillId="0" borderId="2" xfId="0" applyFont="1" applyBorder="1" applyAlignment="1" applyProtection="1">
      <alignment horizontal="right" vertical="center" wrapText="1"/>
      <protection hidden="1"/>
    </xf>
    <xf numFmtId="0" fontId="46" fillId="0" borderId="0" xfId="0" applyFont="1" applyAlignment="1" applyProtection="1">
      <alignment vertical="center"/>
      <protection hidden="1"/>
    </xf>
    <xf numFmtId="0" fontId="47" fillId="0" borderId="0" xfId="0" applyFont="1" applyProtection="1">
      <protection hidden="1"/>
    </xf>
    <xf numFmtId="0" fontId="33" fillId="6" borderId="3" xfId="0" applyFont="1" applyFill="1" applyBorder="1" applyProtection="1">
      <protection hidden="1"/>
    </xf>
    <xf numFmtId="14" fontId="38" fillId="5" borderId="3" xfId="0" applyNumberFormat="1" applyFont="1" applyFill="1" applyBorder="1" applyProtection="1">
      <protection locked="0"/>
    </xf>
    <xf numFmtId="0" fontId="0" fillId="0" borderId="3" xfId="0" applyBorder="1"/>
    <xf numFmtId="0" fontId="2" fillId="0" borderId="0" xfId="0" applyFont="1" applyAlignment="1" applyProtection="1">
      <alignment vertical="center" wrapText="1"/>
      <protection hidden="1"/>
    </xf>
    <xf numFmtId="0" fontId="48" fillId="0" borderId="0" xfId="0" applyFont="1" applyProtection="1">
      <protection hidden="1"/>
    </xf>
    <xf numFmtId="0" fontId="48" fillId="0" borderId="0" xfId="0" applyFont="1" applyAlignment="1" applyProtection="1">
      <alignment horizontal="right"/>
      <protection hidden="1"/>
    </xf>
    <xf numFmtId="0" fontId="33" fillId="0" borderId="3" xfId="0" applyFont="1" applyBorder="1" applyProtection="1">
      <protection hidden="1"/>
    </xf>
    <xf numFmtId="0" fontId="39" fillId="0" borderId="0" xfId="0" applyFont="1" applyAlignment="1" applyProtection="1">
      <alignment vertical="center"/>
      <protection hidden="1"/>
    </xf>
    <xf numFmtId="0" fontId="39" fillId="0" borderId="0" xfId="0" applyFont="1" applyProtection="1">
      <protection hidden="1"/>
    </xf>
    <xf numFmtId="0" fontId="33" fillId="0" borderId="0" xfId="0" applyFont="1" applyProtection="1">
      <protection hidden="1"/>
    </xf>
    <xf numFmtId="0" fontId="0" fillId="7" borderId="0" xfId="0" applyFill="1" applyProtection="1">
      <protection hidden="1"/>
    </xf>
    <xf numFmtId="0" fontId="32" fillId="0" borderId="0" xfId="0" applyFont="1" applyProtection="1">
      <protection hidden="1"/>
    </xf>
    <xf numFmtId="0" fontId="38" fillId="0" borderId="0" xfId="0" applyFont="1" applyAlignment="1" applyProtection="1">
      <alignment vertical="center" wrapText="1"/>
      <protection hidden="1"/>
    </xf>
    <xf numFmtId="0" fontId="51" fillId="0" borderId="0" xfId="0" applyFont="1" applyAlignment="1" applyProtection="1">
      <alignment horizontal="left"/>
      <protection hidden="1"/>
    </xf>
    <xf numFmtId="0" fontId="52" fillId="0" borderId="0" xfId="0" applyFont="1" applyAlignment="1" applyProtection="1">
      <alignment horizontal="right"/>
      <protection hidden="1"/>
    </xf>
    <xf numFmtId="0" fontId="53" fillId="0" borderId="0" xfId="0" applyFont="1" applyAlignment="1" applyProtection="1">
      <alignment horizontal="right"/>
      <protection hidden="1"/>
    </xf>
    <xf numFmtId="0" fontId="55" fillId="0" borderId="0" xfId="0" applyFont="1" applyAlignment="1" applyProtection="1">
      <alignment vertical="center"/>
      <protection hidden="1"/>
    </xf>
    <xf numFmtId="0" fontId="33" fillId="0" borderId="0" xfId="0" applyFont="1" applyAlignment="1" applyProtection="1">
      <alignment horizontal="left" vertical="center" indent="8"/>
      <protection hidden="1"/>
    </xf>
    <xf numFmtId="0" fontId="2" fillId="0" borderId="0" xfId="0" applyFont="1" applyProtection="1">
      <protection hidden="1"/>
    </xf>
    <xf numFmtId="0" fontId="12" fillId="0" borderId="0" xfId="0" applyFont="1" applyProtection="1">
      <protection hidden="1"/>
    </xf>
    <xf numFmtId="0" fontId="6" fillId="0" borderId="0" xfId="0" applyFont="1" applyAlignment="1" applyProtection="1">
      <alignment horizontal="left" vertical="center"/>
      <protection hidden="1"/>
    </xf>
    <xf numFmtId="0" fontId="6" fillId="0" borderId="0" xfId="0" applyFont="1" applyAlignment="1" applyProtection="1">
      <alignment horizontal="right" vertical="center"/>
      <protection hidden="1"/>
    </xf>
    <xf numFmtId="0" fontId="6" fillId="0" borderId="0" xfId="0" applyFont="1" applyAlignment="1" applyProtection="1">
      <alignment horizontal="left" vertical="center" wrapText="1"/>
      <protection hidden="1"/>
    </xf>
    <xf numFmtId="0" fontId="29" fillId="0" borderId="0" xfId="105" applyProtection="1">
      <protection hidden="1"/>
    </xf>
    <xf numFmtId="0" fontId="16" fillId="0" borderId="0" xfId="0" applyFont="1" applyProtection="1">
      <protection hidden="1"/>
    </xf>
    <xf numFmtId="0" fontId="14" fillId="0" borderId="0" xfId="0" applyFont="1" applyAlignment="1" applyProtection="1">
      <alignment vertical="top"/>
      <protection hidden="1"/>
    </xf>
    <xf numFmtId="0" fontId="14" fillId="0" borderId="0" xfId="0" applyFont="1" applyAlignment="1" applyProtection="1">
      <alignment horizontal="right" vertical="top"/>
      <protection hidden="1"/>
    </xf>
    <xf numFmtId="0" fontId="13" fillId="0" borderId="0" xfId="0" applyFont="1" applyAlignment="1" applyProtection="1">
      <alignment horizontal="left" vertical="top"/>
      <protection hidden="1"/>
    </xf>
    <xf numFmtId="0" fontId="15" fillId="0" borderId="0" xfId="0" applyFont="1" applyAlignment="1" applyProtection="1">
      <alignment vertical="top" wrapText="1"/>
      <protection hidden="1"/>
    </xf>
    <xf numFmtId="0" fontId="59" fillId="0" borderId="0" xfId="0" applyFont="1" applyAlignment="1" applyProtection="1">
      <alignment vertical="top" wrapText="1"/>
      <protection hidden="1"/>
    </xf>
    <xf numFmtId="0" fontId="39" fillId="0" borderId="0" xfId="0" applyFont="1" applyAlignment="1" applyProtection="1">
      <alignment vertical="top"/>
      <protection hidden="1"/>
    </xf>
    <xf numFmtId="0" fontId="7" fillId="0" borderId="0" xfId="0" applyFont="1" applyAlignment="1" applyProtection="1">
      <alignment vertical="center"/>
      <protection hidden="1"/>
    </xf>
    <xf numFmtId="0" fontId="60" fillId="0" borderId="0" xfId="0" applyFont="1" applyAlignment="1" applyProtection="1">
      <alignment horizontal="center" vertical="center"/>
      <protection hidden="1"/>
    </xf>
    <xf numFmtId="0" fontId="2" fillId="0" borderId="0" xfId="0" applyFont="1" applyAlignment="1" applyProtection="1">
      <alignment horizontal="left" vertical="top"/>
      <protection hidden="1"/>
    </xf>
    <xf numFmtId="0" fontId="33" fillId="0" borderId="0" xfId="0" applyFont="1" applyAlignment="1" applyProtection="1">
      <alignment vertical="top"/>
      <protection hidden="1"/>
    </xf>
    <xf numFmtId="0" fontId="60" fillId="0" borderId="0" xfId="0" applyFont="1" applyAlignment="1" applyProtection="1">
      <alignment horizontal="center" vertical="top"/>
      <protection hidden="1"/>
    </xf>
    <xf numFmtId="0" fontId="4" fillId="0" borderId="0" xfId="0" applyFont="1" applyAlignment="1" applyProtection="1">
      <alignment horizontal="center" vertical="top"/>
      <protection hidden="1"/>
    </xf>
    <xf numFmtId="0" fontId="49" fillId="0" borderId="0" xfId="0" applyFont="1" applyAlignment="1" applyProtection="1">
      <alignment vertical="center"/>
      <protection hidden="1"/>
    </xf>
    <xf numFmtId="0" fontId="29" fillId="0" borderId="0" xfId="105" applyAlignment="1" applyProtection="1">
      <alignment horizontal="center" vertical="top"/>
      <protection hidden="1"/>
    </xf>
    <xf numFmtId="0" fontId="42" fillId="0" borderId="0" xfId="0" applyFont="1"/>
    <xf numFmtId="0" fontId="28" fillId="3" borderId="0" xfId="0" applyFont="1" applyFill="1"/>
    <xf numFmtId="0" fontId="63" fillId="0" borderId="0" xfId="0" applyFont="1" applyProtection="1">
      <protection hidden="1"/>
    </xf>
    <xf numFmtId="0" fontId="38" fillId="0" borderId="0" xfId="0" applyFont="1" applyAlignment="1" applyProtection="1">
      <alignment horizontal="center" wrapText="1"/>
      <protection hidden="1"/>
    </xf>
    <xf numFmtId="0" fontId="38" fillId="0" borderId="0" xfId="0" applyFont="1" applyAlignment="1" applyProtection="1">
      <alignment horizontal="center"/>
      <protection hidden="1"/>
    </xf>
    <xf numFmtId="0" fontId="38" fillId="0" borderId="0" xfId="0" applyFont="1" applyAlignment="1" applyProtection="1">
      <alignment horizontal="left"/>
      <protection hidden="1"/>
    </xf>
    <xf numFmtId="0" fontId="33" fillId="0" borderId="0" xfId="0" applyFont="1" applyAlignment="1" applyProtection="1">
      <alignment horizontal="center"/>
      <protection hidden="1"/>
    </xf>
    <xf numFmtId="0" fontId="33" fillId="0" borderId="0" xfId="0" applyFont="1" applyAlignment="1" applyProtection="1">
      <alignment horizontal="left"/>
      <protection hidden="1"/>
    </xf>
    <xf numFmtId="0" fontId="38" fillId="0" borderId="0" xfId="0" applyFont="1" applyAlignment="1" applyProtection="1">
      <alignment horizontal="right"/>
      <protection hidden="1"/>
    </xf>
    <xf numFmtId="0" fontId="45" fillId="0" borderId="0" xfId="0" applyFont="1" applyAlignment="1" applyProtection="1">
      <alignment horizontal="left"/>
      <protection hidden="1"/>
    </xf>
    <xf numFmtId="0" fontId="45" fillId="0" borderId="3" xfId="0" applyFont="1" applyBorder="1" applyAlignment="1" applyProtection="1">
      <alignment horizontal="left"/>
      <protection hidden="1"/>
    </xf>
    <xf numFmtId="0" fontId="18" fillId="0" borderId="0" xfId="0" applyFont="1" applyAlignment="1" applyProtection="1">
      <alignment horizontal="left" vertical="top" wrapText="1"/>
      <protection hidden="1"/>
    </xf>
    <xf numFmtId="0" fontId="0" fillId="0" borderId="29" xfId="0" applyBorder="1" applyProtection="1">
      <protection hidden="1"/>
    </xf>
    <xf numFmtId="0" fontId="33" fillId="0" borderId="29" xfId="0" applyFont="1" applyBorder="1" applyAlignment="1" applyProtection="1">
      <alignment vertical="center"/>
      <protection hidden="1"/>
    </xf>
    <xf numFmtId="0" fontId="51" fillId="0" borderId="21" xfId="0" applyFont="1" applyBorder="1" applyAlignment="1" applyProtection="1">
      <alignment vertical="center"/>
      <protection hidden="1"/>
    </xf>
    <xf numFmtId="0" fontId="0" fillId="7" borderId="0" xfId="0" applyFill="1"/>
    <xf numFmtId="0" fontId="66" fillId="0" borderId="0" xfId="0" applyFont="1" applyAlignment="1" applyProtection="1">
      <alignment horizontal="left" vertical="top"/>
      <protection hidden="1"/>
    </xf>
    <xf numFmtId="0" fontId="0" fillId="0" borderId="0" xfId="0" applyAlignment="1">
      <alignment horizontal="center" vertical="center"/>
    </xf>
    <xf numFmtId="0" fontId="33" fillId="0" borderId="0" xfId="0" applyFont="1" applyAlignment="1" applyProtection="1">
      <alignment horizontal="left" vertical="top"/>
      <protection hidden="1"/>
    </xf>
    <xf numFmtId="49" fontId="6" fillId="0" borderId="2" xfId="0" applyNumberFormat="1" applyFont="1" applyBorder="1" applyAlignment="1" applyProtection="1">
      <alignment vertical="center"/>
      <protection hidden="1"/>
    </xf>
    <xf numFmtId="0" fontId="14" fillId="0" borderId="0" xfId="0" applyFont="1" applyAlignment="1" applyProtection="1">
      <alignment horizontal="left" vertical="top"/>
      <protection hidden="1"/>
    </xf>
    <xf numFmtId="0" fontId="4" fillId="0" borderId="0" xfId="0" applyFont="1" applyAlignment="1" applyProtection="1">
      <alignment horizontal="center" vertical="center"/>
      <protection hidden="1"/>
    </xf>
    <xf numFmtId="0" fontId="37" fillId="0" borderId="0" xfId="0" applyFont="1" applyProtection="1">
      <protection hidden="1"/>
    </xf>
    <xf numFmtId="0" fontId="2" fillId="0" borderId="0" xfId="0" applyFont="1" applyAlignment="1" applyProtection="1">
      <alignment vertical="top"/>
      <protection hidden="1"/>
    </xf>
    <xf numFmtId="0" fontId="2" fillId="0" borderId="0" xfId="0" applyFont="1" applyAlignment="1" applyProtection="1">
      <alignment vertical="top" wrapText="1"/>
      <protection hidden="1"/>
    </xf>
    <xf numFmtId="49" fontId="6" fillId="0" borderId="0" xfId="0" applyNumberFormat="1" applyFont="1" applyAlignment="1" applyProtection="1">
      <alignment vertical="center"/>
      <protection hidden="1"/>
    </xf>
    <xf numFmtId="49" fontId="6" fillId="7" borderId="2" xfId="0" applyNumberFormat="1" applyFont="1" applyFill="1" applyBorder="1" applyAlignment="1" applyProtection="1">
      <alignment vertical="center"/>
      <protection hidden="1"/>
    </xf>
    <xf numFmtId="49" fontId="48" fillId="0" borderId="0" xfId="0" applyNumberFormat="1" applyFont="1" applyProtection="1">
      <protection hidden="1"/>
    </xf>
    <xf numFmtId="0" fontId="33" fillId="7" borderId="0" xfId="0" applyFont="1" applyFill="1" applyProtection="1">
      <protection locked="0" hidden="1"/>
    </xf>
    <xf numFmtId="0" fontId="41" fillId="7" borderId="0" xfId="0" applyFont="1" applyFill="1" applyProtection="1">
      <protection hidden="1"/>
    </xf>
    <xf numFmtId="0" fontId="33" fillId="0" borderId="0" xfId="0" quotePrefix="1" applyFont="1"/>
    <xf numFmtId="0" fontId="70" fillId="0" borderId="0" xfId="0" applyFont="1" applyAlignment="1" applyProtection="1">
      <alignment horizontal="left" vertical="center"/>
      <protection hidden="1"/>
    </xf>
    <xf numFmtId="0" fontId="0" fillId="0" borderId="0" xfId="0" applyAlignment="1">
      <alignment horizontal="center" vertical="top"/>
    </xf>
    <xf numFmtId="0" fontId="71" fillId="0" borderId="0" xfId="0" applyFont="1" applyAlignment="1" applyProtection="1">
      <alignment vertical="center"/>
      <protection hidden="1"/>
    </xf>
    <xf numFmtId="49" fontId="17" fillId="0" borderId="0" xfId="0" applyNumberFormat="1" applyFont="1" applyProtection="1">
      <protection hidden="1"/>
    </xf>
    <xf numFmtId="49" fontId="17" fillId="0" borderId="0" xfId="0" applyNumberFormat="1" applyFont="1" applyAlignment="1" applyProtection="1">
      <alignment horizontal="left" vertical="top" wrapText="1"/>
      <protection hidden="1"/>
    </xf>
    <xf numFmtId="49" fontId="72" fillId="0" borderId="0" xfId="0" applyNumberFormat="1" applyFont="1" applyProtection="1">
      <protection hidden="1"/>
    </xf>
    <xf numFmtId="49" fontId="17" fillId="0" borderId="0" xfId="0" applyNumberFormat="1" applyFont="1" applyAlignment="1" applyProtection="1">
      <alignment horizontal="right"/>
      <protection hidden="1"/>
    </xf>
    <xf numFmtId="49" fontId="73" fillId="0" borderId="0" xfId="0" applyNumberFormat="1" applyFont="1" applyAlignment="1" applyProtection="1">
      <alignment horizontal="right"/>
      <protection hidden="1"/>
    </xf>
    <xf numFmtId="49" fontId="73" fillId="0" borderId="0" xfId="0" applyNumberFormat="1" applyFont="1" applyAlignment="1" applyProtection="1">
      <alignment horizontal="right" vertical="center"/>
      <protection hidden="1"/>
    </xf>
    <xf numFmtId="0" fontId="17" fillId="0" borderId="0" xfId="0" applyFont="1" applyProtection="1">
      <protection hidden="1"/>
    </xf>
    <xf numFmtId="49" fontId="17" fillId="0" borderId="0" xfId="0" applyNumberFormat="1" applyFont="1" applyAlignment="1" applyProtection="1">
      <alignment horizontal="right" vertical="top"/>
      <protection hidden="1"/>
    </xf>
    <xf numFmtId="49" fontId="17" fillId="0" borderId="3" xfId="0" applyNumberFormat="1" applyFont="1" applyBorder="1" applyProtection="1">
      <protection hidden="1"/>
    </xf>
    <xf numFmtId="49" fontId="24" fillId="0" borderId="0" xfId="0" applyNumberFormat="1" applyFont="1" applyProtection="1">
      <protection hidden="1"/>
    </xf>
    <xf numFmtId="2" fontId="24" fillId="0" borderId="0" xfId="0" applyNumberFormat="1" applyFont="1" applyProtection="1">
      <protection hidden="1"/>
    </xf>
    <xf numFmtId="0" fontId="72" fillId="0" borderId="0" xfId="0" applyFont="1" applyAlignment="1" applyProtection="1">
      <alignment horizontal="left" wrapText="1"/>
      <protection hidden="1"/>
    </xf>
    <xf numFmtId="49" fontId="17" fillId="0" borderId="0" xfId="0" quotePrefix="1" applyNumberFormat="1" applyFont="1" applyProtection="1">
      <protection hidden="1"/>
    </xf>
    <xf numFmtId="49" fontId="17" fillId="0" borderId="0" xfId="0" applyNumberFormat="1" applyFont="1" applyAlignment="1" applyProtection="1">
      <alignment horizontal="left"/>
      <protection hidden="1"/>
    </xf>
    <xf numFmtId="49" fontId="17" fillId="0" borderId="0" xfId="0" applyNumberFormat="1" applyFont="1" applyAlignment="1" applyProtection="1">
      <alignment horizontal="left" vertical="center"/>
      <protection hidden="1"/>
    </xf>
    <xf numFmtId="49" fontId="72" fillId="0" borderId="0" xfId="0" quotePrefix="1" applyNumberFormat="1" applyFont="1" applyAlignment="1" applyProtection="1">
      <alignment horizontal="left" vertical="top" wrapText="1"/>
      <protection hidden="1"/>
    </xf>
    <xf numFmtId="0" fontId="34" fillId="0" borderId="0" xfId="0" applyFont="1" applyAlignment="1" applyProtection="1">
      <alignment horizontal="left"/>
      <protection hidden="1"/>
    </xf>
    <xf numFmtId="0" fontId="75" fillId="12" borderId="0" xfId="0" applyFont="1" applyFill="1" applyAlignment="1" applyProtection="1">
      <alignment vertical="center"/>
      <protection hidden="1"/>
    </xf>
    <xf numFmtId="0" fontId="76" fillId="12" borderId="0" xfId="0" applyFont="1" applyFill="1" applyAlignment="1" applyProtection="1">
      <alignment vertical="center"/>
      <protection hidden="1"/>
    </xf>
    <xf numFmtId="0" fontId="77" fillId="12" borderId="0" xfId="0" applyFont="1" applyFill="1" applyAlignment="1" applyProtection="1">
      <alignment vertical="center"/>
      <protection hidden="1"/>
    </xf>
    <xf numFmtId="0" fontId="36" fillId="12" borderId="0" xfId="0" applyFont="1" applyFill="1" applyAlignment="1" applyProtection="1">
      <alignment vertical="center"/>
      <protection hidden="1"/>
    </xf>
    <xf numFmtId="0" fontId="33" fillId="12" borderId="0" xfId="0" applyFont="1" applyFill="1" applyProtection="1">
      <protection hidden="1"/>
    </xf>
    <xf numFmtId="0" fontId="35" fillId="12" borderId="0" xfId="0" applyFont="1" applyFill="1" applyAlignment="1" applyProtection="1">
      <alignment vertical="center"/>
      <protection hidden="1"/>
    </xf>
    <xf numFmtId="0" fontId="11" fillId="12" borderId="0" xfId="0" applyFont="1" applyFill="1" applyAlignment="1" applyProtection="1">
      <alignment vertical="center"/>
      <protection hidden="1"/>
    </xf>
    <xf numFmtId="0" fontId="35" fillId="12" borderId="0" xfId="0" applyFont="1" applyFill="1" applyProtection="1">
      <protection hidden="1"/>
    </xf>
    <xf numFmtId="0" fontId="78" fillId="12" borderId="0" xfId="0" applyFont="1" applyFill="1" applyAlignment="1" applyProtection="1">
      <alignment vertical="center"/>
      <protection hidden="1"/>
    </xf>
    <xf numFmtId="0" fontId="79" fillId="12" borderId="0" xfId="0" applyFont="1" applyFill="1" applyAlignment="1" applyProtection="1">
      <alignment vertical="center"/>
      <protection hidden="1"/>
    </xf>
    <xf numFmtId="49" fontId="17" fillId="0" borderId="0" xfId="0" quotePrefix="1" applyNumberFormat="1" applyFont="1" applyAlignment="1" applyProtection="1">
      <alignment horizontal="left" vertical="center"/>
      <protection hidden="1"/>
    </xf>
    <xf numFmtId="49" fontId="80" fillId="0" borderId="0" xfId="0" applyNumberFormat="1" applyFont="1" applyAlignment="1" applyProtection="1">
      <alignment horizontal="center"/>
      <protection hidden="1"/>
    </xf>
    <xf numFmtId="49" fontId="17" fillId="0" borderId="0" xfId="0" quotePrefix="1" applyNumberFormat="1" applyFont="1" applyAlignment="1" applyProtection="1">
      <alignment horizontal="left" indent="1"/>
      <protection hidden="1"/>
    </xf>
    <xf numFmtId="49" fontId="17" fillId="0" borderId="0" xfId="0" quotePrefix="1" applyNumberFormat="1" applyFont="1" applyAlignment="1" applyProtection="1">
      <alignment horizontal="left"/>
      <protection hidden="1"/>
    </xf>
    <xf numFmtId="49" fontId="80" fillId="0" borderId="0" xfId="0" applyNumberFormat="1" applyFont="1" applyProtection="1">
      <protection hidden="1"/>
    </xf>
    <xf numFmtId="49" fontId="17" fillId="0" borderId="0" xfId="0" applyNumberFormat="1" applyFont="1" applyAlignment="1" applyProtection="1">
      <alignment vertical="center"/>
      <protection hidden="1"/>
    </xf>
    <xf numFmtId="49" fontId="17" fillId="0" borderId="0" xfId="0" applyNumberFormat="1" applyFont="1" applyAlignment="1" applyProtection="1">
      <alignment horizontal="center" vertical="center"/>
      <protection hidden="1"/>
    </xf>
    <xf numFmtId="49" fontId="72" fillId="0" borderId="0" xfId="0" quotePrefix="1" applyNumberFormat="1" applyFont="1" applyAlignment="1" applyProtection="1">
      <alignment vertical="top" wrapText="1"/>
      <protection hidden="1"/>
    </xf>
    <xf numFmtId="0" fontId="33" fillId="0" borderId="35" xfId="0" applyFont="1" applyBorder="1" applyProtection="1">
      <protection hidden="1"/>
    </xf>
    <xf numFmtId="0" fontId="7" fillId="0" borderId="0" xfId="0" applyFont="1" applyAlignment="1" applyProtection="1">
      <alignment horizontal="left" vertical="center"/>
      <protection hidden="1"/>
    </xf>
    <xf numFmtId="0" fontId="82" fillId="12" borderId="0" xfId="0" applyFont="1" applyFill="1" applyAlignment="1" applyProtection="1">
      <alignment vertical="center"/>
      <protection hidden="1"/>
    </xf>
    <xf numFmtId="49" fontId="17" fillId="0" borderId="0" xfId="0" quotePrefix="1" applyNumberFormat="1" applyFont="1" applyAlignment="1" applyProtection="1">
      <alignment horizontal="left" wrapText="1"/>
      <protection hidden="1"/>
    </xf>
    <xf numFmtId="0" fontId="83" fillId="0" borderId="21" xfId="0" applyFont="1" applyBorder="1" applyProtection="1">
      <protection hidden="1"/>
    </xf>
    <xf numFmtId="49" fontId="17" fillId="0" borderId="0" xfId="0" quotePrefix="1" applyNumberFormat="1" applyFont="1" applyAlignment="1" applyProtection="1">
      <alignment wrapText="1"/>
      <protection hidden="1"/>
    </xf>
    <xf numFmtId="49" fontId="72" fillId="0" borderId="0" xfId="0" applyNumberFormat="1" applyFont="1" applyAlignment="1" applyProtection="1">
      <alignment horizontal="left" vertical="top" wrapText="1"/>
      <protection hidden="1"/>
    </xf>
    <xf numFmtId="0" fontId="51" fillId="0" borderId="21" xfId="0" applyFont="1" applyBorder="1" applyAlignment="1" applyProtection="1">
      <alignment horizontal="left" vertical="center"/>
      <protection hidden="1"/>
    </xf>
    <xf numFmtId="0" fontId="20" fillId="0" borderId="0" xfId="0" applyFont="1" applyAlignment="1" applyProtection="1">
      <alignment horizontal="left" vertical="top" wrapText="1"/>
      <protection hidden="1"/>
    </xf>
    <xf numFmtId="0" fontId="0" fillId="7" borderId="0" xfId="0" applyFill="1" applyAlignment="1">
      <alignment horizontal="center" vertical="top"/>
    </xf>
    <xf numFmtId="0" fontId="33" fillId="7" borderId="0" xfId="0" applyFont="1" applyFill="1"/>
    <xf numFmtId="0" fontId="33" fillId="7" borderId="0" xfId="0" quotePrefix="1" applyFont="1" applyFill="1"/>
    <xf numFmtId="0" fontId="39" fillId="0" borderId="0" xfId="0" applyFont="1" applyAlignment="1" applyProtection="1">
      <alignment wrapText="1"/>
      <protection hidden="1"/>
    </xf>
    <xf numFmtId="0" fontId="0" fillId="0" borderId="4" xfId="0" applyBorder="1"/>
    <xf numFmtId="0" fontId="0" fillId="0" borderId="5" xfId="0" applyBorder="1"/>
    <xf numFmtId="0" fontId="0" fillId="0" borderId="30" xfId="0" applyBorder="1"/>
    <xf numFmtId="0" fontId="0" fillId="0" borderId="32" xfId="0" applyBorder="1"/>
    <xf numFmtId="0" fontId="38" fillId="0" borderId="0" xfId="0" applyFont="1" applyAlignment="1" applyProtection="1">
      <alignment horizontal="left" vertical="center" wrapText="1"/>
      <protection hidden="1"/>
    </xf>
    <xf numFmtId="0" fontId="38" fillId="0" borderId="0" xfId="0" applyFont="1" applyAlignment="1" applyProtection="1">
      <alignment horizontal="left" vertical="center"/>
      <protection hidden="1"/>
    </xf>
    <xf numFmtId="0" fontId="0" fillId="0" borderId="31" xfId="0" applyBorder="1"/>
    <xf numFmtId="0" fontId="86" fillId="0" borderId="0" xfId="0" applyFont="1" applyAlignment="1" applyProtection="1">
      <alignment vertical="top"/>
      <protection hidden="1"/>
    </xf>
    <xf numFmtId="0" fontId="2" fillId="0" borderId="0" xfId="0" applyFont="1" applyAlignment="1" applyProtection="1">
      <alignment horizontal="left" vertical="top" wrapText="1"/>
      <protection hidden="1"/>
    </xf>
    <xf numFmtId="0" fontId="2" fillId="0" borderId="0" xfId="0" applyFont="1" applyAlignment="1" applyProtection="1">
      <alignment horizontal="left" vertical="center" wrapText="1"/>
      <protection hidden="1"/>
    </xf>
    <xf numFmtId="0" fontId="2" fillId="0" borderId="0" xfId="0" applyFont="1" applyAlignment="1" applyProtection="1">
      <alignment horizontal="left" vertical="center"/>
      <protection hidden="1"/>
    </xf>
    <xf numFmtId="0" fontId="23" fillId="0" borderId="0" xfId="0" applyFont="1" applyAlignment="1" applyProtection="1">
      <alignment vertical="center" wrapText="1"/>
      <protection hidden="1"/>
    </xf>
    <xf numFmtId="0" fontId="44" fillId="0" borderId="0" xfId="0" applyFont="1" applyAlignment="1">
      <alignment vertical="center" wrapText="1"/>
    </xf>
    <xf numFmtId="0" fontId="45" fillId="0" borderId="0" xfId="0" applyFont="1" applyAlignment="1" applyProtection="1">
      <alignment horizontal="left" vertical="center" wrapText="1"/>
      <protection hidden="1"/>
    </xf>
    <xf numFmtId="0" fontId="61" fillId="0" borderId="0" xfId="0" applyFont="1" applyAlignment="1" applyProtection="1">
      <alignment horizontal="center" vertical="center" wrapText="1"/>
      <protection hidden="1"/>
    </xf>
    <xf numFmtId="0" fontId="67" fillId="0" borderId="0" xfId="0" applyFont="1"/>
    <xf numFmtId="0" fontId="67" fillId="0" borderId="1" xfId="0" applyFont="1" applyBorder="1"/>
    <xf numFmtId="9" fontId="67" fillId="0" borderId="1" xfId="114" applyFont="1" applyBorder="1"/>
    <xf numFmtId="9" fontId="67" fillId="0" borderId="0" xfId="114" applyFont="1"/>
    <xf numFmtId="0" fontId="67" fillId="0" borderId="1" xfId="0" applyFont="1" applyBorder="1" applyAlignment="1">
      <alignment wrapText="1"/>
    </xf>
    <xf numFmtId="0" fontId="67" fillId="0" borderId="0" xfId="0" applyFont="1" applyAlignment="1">
      <alignment vertical="center" wrapText="1"/>
    </xf>
    <xf numFmtId="0" fontId="67" fillId="13" borderId="0" xfId="0" applyFont="1" applyFill="1"/>
    <xf numFmtId="0" fontId="67" fillId="14" borderId="0" xfId="0" applyFont="1" applyFill="1"/>
    <xf numFmtId="0" fontId="67" fillId="11" borderId="0" xfId="0" applyFont="1" applyFill="1"/>
    <xf numFmtId="0" fontId="67" fillId="15" borderId="0" xfId="0" applyFont="1" applyFill="1"/>
    <xf numFmtId="0" fontId="67" fillId="16" borderId="0" xfId="0" applyFont="1" applyFill="1"/>
    <xf numFmtId="0" fontId="67" fillId="17" borderId="0" xfId="0" applyFont="1" applyFill="1"/>
    <xf numFmtId="0" fontId="67" fillId="9" borderId="0" xfId="0" applyFont="1" applyFill="1"/>
    <xf numFmtId="0" fontId="67" fillId="10" borderId="0" xfId="0" applyFont="1" applyFill="1"/>
    <xf numFmtId="0" fontId="67" fillId="18" borderId="0" xfId="0" applyFont="1" applyFill="1"/>
    <xf numFmtId="0" fontId="31" fillId="8" borderId="41" xfId="0" applyFont="1" applyFill="1" applyBorder="1"/>
    <xf numFmtId="0" fontId="0" fillId="0" borderId="39" xfId="0" applyBorder="1"/>
    <xf numFmtId="0" fontId="0" fillId="0" borderId="42" xfId="0" applyBorder="1"/>
    <xf numFmtId="0" fontId="31" fillId="8" borderId="43" xfId="0" applyFont="1" applyFill="1" applyBorder="1"/>
    <xf numFmtId="0" fontId="0" fillId="0" borderId="12" xfId="0" applyBorder="1"/>
    <xf numFmtId="0" fontId="0" fillId="0" borderId="10" xfId="0" applyBorder="1"/>
    <xf numFmtId="44" fontId="67" fillId="0" borderId="0" xfId="0" applyNumberFormat="1" applyFont="1"/>
    <xf numFmtId="0" fontId="0" fillId="0" borderId="0" xfId="0" applyAlignment="1">
      <alignment vertical="center"/>
    </xf>
    <xf numFmtId="0" fontId="104" fillId="0" borderId="4" xfId="0" applyFont="1" applyBorder="1" applyAlignment="1">
      <alignment horizontal="right" vertical="center"/>
    </xf>
    <xf numFmtId="167" fontId="67" fillId="0" borderId="0" xfId="4" applyNumberFormat="1" applyFont="1" applyBorder="1"/>
    <xf numFmtId="10" fontId="27" fillId="2" borderId="1" xfId="3" applyNumberFormat="1" applyBorder="1" applyAlignment="1">
      <alignment horizontal="center" vertical="center"/>
    </xf>
    <xf numFmtId="0" fontId="77" fillId="19" borderId="0" xfId="0" applyFont="1" applyFill="1" applyAlignment="1" applyProtection="1">
      <alignment vertical="center"/>
      <protection hidden="1"/>
    </xf>
    <xf numFmtId="0" fontId="76" fillId="19" borderId="0" xfId="0" applyFont="1" applyFill="1" applyAlignment="1" applyProtection="1">
      <alignment vertical="center"/>
      <protection hidden="1"/>
    </xf>
    <xf numFmtId="0" fontId="79" fillId="19" borderId="0" xfId="0" applyFont="1" applyFill="1" applyAlignment="1" applyProtection="1">
      <alignment vertical="center"/>
      <protection hidden="1"/>
    </xf>
    <xf numFmtId="0" fontId="76" fillId="0" borderId="0" xfId="0" applyFont="1" applyAlignment="1" applyProtection="1">
      <alignment vertical="center"/>
      <protection hidden="1"/>
    </xf>
    <xf numFmtId="0" fontId="34" fillId="19" borderId="21" xfId="0" applyFont="1" applyFill="1" applyBorder="1" applyAlignment="1" applyProtection="1">
      <alignment horizontal="left"/>
      <protection hidden="1"/>
    </xf>
    <xf numFmtId="0" fontId="36" fillId="19" borderId="0" xfId="0" applyFont="1" applyFill="1" applyAlignment="1" applyProtection="1">
      <alignment vertical="center"/>
      <protection hidden="1"/>
    </xf>
    <xf numFmtId="0" fontId="82" fillId="19" borderId="0" xfId="0" applyFont="1" applyFill="1" applyAlignment="1" applyProtection="1">
      <alignment vertical="center"/>
      <protection hidden="1"/>
    </xf>
    <xf numFmtId="0" fontId="79" fillId="19" borderId="37" xfId="0" applyFont="1" applyFill="1" applyBorder="1" applyAlignment="1" applyProtection="1">
      <alignment vertical="center" wrapText="1"/>
      <protection hidden="1"/>
    </xf>
    <xf numFmtId="0" fontId="19" fillId="0" borderId="0" xfId="0" applyFont="1" applyAlignment="1" applyProtection="1">
      <alignment horizontal="right" vertical="center"/>
      <protection hidden="1"/>
    </xf>
    <xf numFmtId="0" fontId="79" fillId="19" borderId="0" xfId="0" applyFont="1" applyFill="1" applyAlignment="1" applyProtection="1">
      <alignment vertical="center" wrapText="1"/>
      <protection hidden="1"/>
    </xf>
    <xf numFmtId="0" fontId="0" fillId="0" borderId="0" xfId="0" applyAlignment="1">
      <alignment horizontal="left"/>
    </xf>
    <xf numFmtId="0" fontId="67" fillId="0" borderId="0" xfId="0" applyFont="1" applyAlignment="1">
      <alignment vertical="center"/>
    </xf>
    <xf numFmtId="0" fontId="38" fillId="0" borderId="0" xfId="0" applyFont="1" applyAlignment="1" applyProtection="1">
      <alignment vertical="center"/>
      <protection hidden="1"/>
    </xf>
    <xf numFmtId="0" fontId="108" fillId="0" borderId="0" xfId="0" applyFont="1" applyAlignment="1" applyProtection="1">
      <alignment horizontal="left" vertical="top" wrapText="1"/>
      <protection hidden="1"/>
    </xf>
    <xf numFmtId="0" fontId="108" fillId="0" borderId="0" xfId="0" applyFont="1" applyAlignment="1" applyProtection="1">
      <alignment horizontal="left" vertical="top"/>
      <protection hidden="1"/>
    </xf>
    <xf numFmtId="0" fontId="76" fillId="19" borderId="51" xfId="0" applyFont="1" applyFill="1" applyBorder="1" applyAlignment="1" applyProtection="1">
      <alignment vertical="center"/>
      <protection hidden="1"/>
    </xf>
    <xf numFmtId="0" fontId="76" fillId="0" borderId="51" xfId="0" applyFont="1" applyBorder="1" applyAlignment="1" applyProtection="1">
      <alignment vertical="center"/>
      <protection hidden="1"/>
    </xf>
    <xf numFmtId="49" fontId="110" fillId="0" borderId="0" xfId="0" applyNumberFormat="1" applyFont="1" applyAlignment="1" applyProtection="1">
      <alignment horizontal="right" vertical="top"/>
      <protection hidden="1"/>
    </xf>
    <xf numFmtId="49" fontId="110" fillId="0" borderId="0" xfId="0" applyNumberFormat="1" applyFont="1" applyAlignment="1" applyProtection="1">
      <alignment horizontal="right" vertical="top" wrapText="1"/>
      <protection hidden="1"/>
    </xf>
    <xf numFmtId="0" fontId="49" fillId="0" borderId="0" xfId="0" applyFont="1" applyAlignment="1" applyProtection="1">
      <alignment vertical="center" wrapText="1"/>
      <protection hidden="1"/>
    </xf>
    <xf numFmtId="0" fontId="109" fillId="0" borderId="50" xfId="0" applyFont="1" applyBorder="1" applyAlignment="1" applyProtection="1">
      <alignment vertical="center"/>
      <protection hidden="1"/>
    </xf>
    <xf numFmtId="0" fontId="111" fillId="0" borderId="50" xfId="0" applyFont="1" applyBorder="1" applyProtection="1">
      <protection hidden="1"/>
    </xf>
    <xf numFmtId="0" fontId="81" fillId="0" borderId="0" xfId="0" applyFont="1" applyProtection="1">
      <protection hidden="1"/>
    </xf>
    <xf numFmtId="0" fontId="54" fillId="0" borderId="0" xfId="0" applyFont="1" applyAlignment="1" applyProtection="1">
      <alignment vertical="center"/>
      <protection hidden="1"/>
    </xf>
    <xf numFmtId="0" fontId="82" fillId="19" borderId="51" xfId="0" applyFont="1" applyFill="1" applyBorder="1" applyAlignment="1" applyProtection="1">
      <alignment vertical="center"/>
      <protection hidden="1"/>
    </xf>
    <xf numFmtId="0" fontId="56" fillId="0" borderId="51" xfId="0" applyFont="1" applyBorder="1" applyAlignment="1" applyProtection="1">
      <alignment vertical="center"/>
      <protection hidden="1"/>
    </xf>
    <xf numFmtId="0" fontId="33" fillId="0" borderId="51" xfId="0" applyFont="1" applyBorder="1" applyProtection="1">
      <protection hidden="1"/>
    </xf>
    <xf numFmtId="0" fontId="36" fillId="0" borderId="0" xfId="0" applyFont="1" applyAlignment="1" applyProtection="1">
      <alignment vertical="center"/>
      <protection hidden="1"/>
    </xf>
    <xf numFmtId="0" fontId="36" fillId="19" borderId="51" xfId="0" applyFont="1" applyFill="1" applyBorder="1" applyAlignment="1" applyProtection="1">
      <alignment vertical="center"/>
      <protection hidden="1"/>
    </xf>
    <xf numFmtId="0" fontId="36" fillId="0" borderId="51" xfId="0" applyFont="1" applyBorder="1" applyAlignment="1" applyProtection="1">
      <alignment vertical="center"/>
      <protection hidden="1"/>
    </xf>
    <xf numFmtId="166" fontId="67" fillId="0" borderId="1" xfId="58" quotePrefix="1" applyNumberFormat="1" applyFont="1" applyBorder="1"/>
    <xf numFmtId="0" fontId="105" fillId="0" borderId="12" xfId="0" applyFont="1" applyBorder="1" applyAlignment="1">
      <alignment horizontal="right" vertical="center"/>
    </xf>
    <xf numFmtId="44" fontId="0" fillId="0" borderId="7" xfId="58" applyFont="1" applyFill="1" applyBorder="1" applyAlignment="1">
      <alignment vertical="center"/>
    </xf>
    <xf numFmtId="0" fontId="105" fillId="0" borderId="10" xfId="0" applyFont="1" applyBorder="1" applyAlignment="1">
      <alignment horizontal="right" vertical="center"/>
    </xf>
    <xf numFmtId="44" fontId="0" fillId="0" borderId="9" xfId="58" applyFont="1" applyFill="1" applyBorder="1" applyAlignment="1">
      <alignment vertical="center"/>
    </xf>
    <xf numFmtId="44" fontId="67" fillId="0" borderId="42" xfId="58" applyFont="1" applyBorder="1"/>
    <xf numFmtId="0" fontId="92" fillId="22" borderId="41" xfId="0" applyFont="1" applyFill="1" applyBorder="1" applyAlignment="1">
      <alignment horizontal="center"/>
    </xf>
    <xf numFmtId="0" fontId="92" fillId="21" borderId="1" xfId="0" applyFont="1" applyFill="1" applyBorder="1"/>
    <xf numFmtId="0" fontId="92" fillId="21" borderId="11" xfId="0" applyFont="1" applyFill="1" applyBorder="1"/>
    <xf numFmtId="44" fontId="93" fillId="5" borderId="40" xfId="0" applyNumberFormat="1" applyFont="1" applyFill="1" applyBorder="1" applyAlignment="1">
      <alignment horizontal="center"/>
    </xf>
    <xf numFmtId="0" fontId="2" fillId="0" borderId="2" xfId="0" applyFont="1" applyBorder="1" applyAlignment="1" applyProtection="1">
      <alignment horizontal="center"/>
      <protection hidden="1"/>
    </xf>
    <xf numFmtId="0" fontId="44" fillId="0" borderId="0" xfId="0" applyFont="1"/>
    <xf numFmtId="0" fontId="92" fillId="21" borderId="43" xfId="0" applyFont="1" applyFill="1" applyBorder="1"/>
    <xf numFmtId="0" fontId="105" fillId="0" borderId="14" xfId="0" applyFont="1" applyBorder="1" applyAlignment="1">
      <alignment horizontal="right" vertical="center"/>
    </xf>
    <xf numFmtId="44" fontId="0" fillId="0" borderId="13" xfId="58" applyFont="1" applyFill="1" applyBorder="1" applyAlignment="1">
      <alignment vertical="center"/>
    </xf>
    <xf numFmtId="0" fontId="94" fillId="23" borderId="33" xfId="0" applyFont="1" applyFill="1" applyBorder="1" applyAlignment="1">
      <alignment horizontal="right" vertical="center"/>
    </xf>
    <xf numFmtId="44" fontId="31" fillId="23" borderId="34" xfId="58" applyFont="1" applyFill="1" applyBorder="1"/>
    <xf numFmtId="0" fontId="41" fillId="0" borderId="3" xfId="0" applyFont="1" applyBorder="1" applyProtection="1">
      <protection locked="0" hidden="1"/>
    </xf>
    <xf numFmtId="0" fontId="0" fillId="0" borderId="51" xfId="0" applyBorder="1"/>
    <xf numFmtId="9" fontId="0" fillId="0" borderId="39" xfId="114" applyFont="1" applyBorder="1"/>
    <xf numFmtId="9" fontId="0" fillId="0" borderId="42" xfId="114" applyFont="1" applyBorder="1"/>
    <xf numFmtId="0" fontId="48" fillId="0" borderId="0" xfId="0" applyFont="1" applyAlignment="1" applyProtection="1">
      <alignment horizontal="center" vertical="top"/>
      <protection hidden="1"/>
    </xf>
    <xf numFmtId="14" fontId="0" fillId="0" borderId="0" xfId="0" applyNumberFormat="1"/>
    <xf numFmtId="0" fontId="115" fillId="0" borderId="0" xfId="0" applyFont="1" applyAlignment="1" applyProtection="1">
      <alignment horizontal="left"/>
      <protection hidden="1"/>
    </xf>
    <xf numFmtId="0" fontId="44" fillId="0" borderId="0" xfId="0" applyFont="1" applyAlignment="1">
      <alignment horizontal="center"/>
    </xf>
    <xf numFmtId="0" fontId="44" fillId="7" borderId="0" xfId="0" applyFont="1" applyFill="1" applyProtection="1">
      <protection hidden="1"/>
    </xf>
    <xf numFmtId="0" fontId="116" fillId="0" borderId="1" xfId="0" applyFont="1" applyBorder="1" applyAlignment="1" applyProtection="1">
      <alignment horizontal="center" vertical="center"/>
      <protection hidden="1"/>
    </xf>
    <xf numFmtId="0" fontId="0" fillId="0" borderId="57" xfId="0" applyBorder="1"/>
    <xf numFmtId="0" fontId="6" fillId="0" borderId="2" xfId="0" applyFont="1" applyBorder="1" applyAlignment="1" applyProtection="1">
      <alignment horizontal="right" vertical="center"/>
      <protection hidden="1"/>
    </xf>
    <xf numFmtId="0" fontId="33" fillId="0" borderId="0" xfId="0" applyFont="1" applyAlignment="1" applyProtection="1">
      <alignment horizontal="center" vertical="top"/>
      <protection hidden="1"/>
    </xf>
    <xf numFmtId="0" fontId="2" fillId="0" borderId="0" xfId="0" applyFont="1" applyAlignment="1" applyProtection="1">
      <alignment horizontal="center" vertical="top"/>
      <protection hidden="1"/>
    </xf>
    <xf numFmtId="0" fontId="37" fillId="27" borderId="0" xfId="0" applyFont="1" applyFill="1" applyProtection="1">
      <protection hidden="1"/>
    </xf>
    <xf numFmtId="0" fontId="121" fillId="0" borderId="0" xfId="0" applyFont="1" applyProtection="1">
      <protection hidden="1"/>
    </xf>
    <xf numFmtId="0" fontId="33" fillId="0" borderId="0" xfId="0" applyFont="1" applyAlignment="1" applyProtection="1">
      <alignment horizontal="right" vertical="top"/>
      <protection hidden="1"/>
    </xf>
    <xf numFmtId="0" fontId="122" fillId="0" borderId="0" xfId="0" applyFont="1" applyAlignment="1" applyProtection="1">
      <alignment vertical="top"/>
      <protection hidden="1"/>
    </xf>
    <xf numFmtId="0" fontId="12" fillId="0" borderId="0" xfId="0" applyFont="1" applyAlignment="1" applyProtection="1">
      <alignment vertical="top"/>
      <protection hidden="1"/>
    </xf>
    <xf numFmtId="0" fontId="2" fillId="0" borderId="0" xfId="0" applyFont="1" applyAlignment="1" applyProtection="1">
      <alignment horizontal="right" vertical="top"/>
      <protection hidden="1"/>
    </xf>
    <xf numFmtId="0" fontId="19" fillId="0" borderId="0" xfId="0" applyFont="1" applyAlignment="1" applyProtection="1">
      <alignment horizontal="left" vertical="center"/>
      <protection hidden="1"/>
    </xf>
    <xf numFmtId="0" fontId="116" fillId="0" borderId="52" xfId="0" applyFont="1" applyBorder="1" applyAlignment="1">
      <alignment horizontal="center" vertical="center"/>
    </xf>
    <xf numFmtId="0" fontId="116" fillId="0" borderId="55" xfId="0" applyFont="1" applyBorder="1" applyAlignment="1" applyProtection="1">
      <alignment horizontal="center" vertical="center"/>
      <protection hidden="1"/>
    </xf>
    <xf numFmtId="0" fontId="116" fillId="0" borderId="12" xfId="0" applyFont="1" applyBorder="1" applyAlignment="1">
      <alignment horizontal="center" vertical="center"/>
    </xf>
    <xf numFmtId="0" fontId="116" fillId="0" borderId="10" xfId="0" applyFont="1" applyBorder="1" applyAlignment="1">
      <alignment horizontal="center" vertical="center"/>
    </xf>
    <xf numFmtId="0" fontId="116" fillId="0" borderId="8" xfId="0" applyFont="1" applyBorder="1" applyAlignment="1" applyProtection="1">
      <alignment horizontal="center" vertical="center"/>
      <protection hidden="1"/>
    </xf>
    <xf numFmtId="0" fontId="29" fillId="0" borderId="0" xfId="105" applyAlignment="1">
      <alignment vertical="top"/>
    </xf>
    <xf numFmtId="0" fontId="29" fillId="0" borderId="0" xfId="105" applyBorder="1" applyAlignment="1">
      <alignment vertical="top"/>
    </xf>
    <xf numFmtId="0" fontId="29" fillId="0" borderId="0" xfId="105" applyBorder="1" applyAlignment="1"/>
    <xf numFmtId="0" fontId="85" fillId="0" borderId="0" xfId="0" applyFont="1" applyAlignment="1">
      <alignment horizontal="right" vertical="top"/>
    </xf>
    <xf numFmtId="0" fontId="6" fillId="0" borderId="2" xfId="0" applyFont="1" applyBorder="1" applyAlignment="1" applyProtection="1">
      <alignment horizontal="left" wrapText="1"/>
      <protection hidden="1"/>
    </xf>
    <xf numFmtId="0" fontId="116" fillId="0" borderId="33" xfId="0" applyFont="1" applyBorder="1" applyAlignment="1">
      <alignment horizontal="center" vertical="center"/>
    </xf>
    <xf numFmtId="0" fontId="0" fillId="0" borderId="62" xfId="0" applyBorder="1"/>
    <xf numFmtId="0" fontId="0" fillId="0" borderId="62" xfId="0" applyBorder="1" applyAlignment="1">
      <alignment horizontal="center"/>
    </xf>
    <xf numFmtId="0" fontId="0" fillId="0" borderId="39" xfId="0" applyBorder="1" applyAlignment="1">
      <alignment horizontal="center"/>
    </xf>
    <xf numFmtId="0" fontId="0" fillId="0" borderId="42" xfId="0" applyBorder="1" applyAlignment="1">
      <alignment horizontal="center"/>
    </xf>
    <xf numFmtId="0" fontId="31" fillId="8" borderId="65" xfId="0" applyFont="1" applyFill="1" applyBorder="1"/>
    <xf numFmtId="0" fontId="0" fillId="0" borderId="41" xfId="0" applyBorder="1" applyAlignment="1">
      <alignment horizontal="center"/>
    </xf>
    <xf numFmtId="0" fontId="31" fillId="8" borderId="33" xfId="0" applyFont="1" applyFill="1" applyBorder="1"/>
    <xf numFmtId="0" fontId="31" fillId="8" borderId="34" xfId="0" applyFont="1" applyFill="1" applyBorder="1"/>
    <xf numFmtId="0" fontId="0" fillId="0" borderId="38" xfId="0" applyBorder="1" applyAlignment="1">
      <alignment horizontal="center"/>
    </xf>
    <xf numFmtId="0" fontId="0" fillId="0" borderId="61" xfId="0" applyBorder="1"/>
    <xf numFmtId="0" fontId="104" fillId="5" borderId="44" xfId="0" applyFont="1" applyFill="1" applyBorder="1" applyAlignment="1">
      <alignment horizontal="center" vertical="center" wrapText="1"/>
    </xf>
    <xf numFmtId="0" fontId="25" fillId="0" borderId="51" xfId="0" applyFont="1" applyBorder="1" applyAlignment="1" applyProtection="1">
      <alignment wrapText="1"/>
      <protection hidden="1"/>
    </xf>
    <xf numFmtId="0" fontId="124" fillId="0" borderId="68" xfId="0" applyFont="1" applyBorder="1" applyAlignment="1" applyProtection="1">
      <alignment vertical="center"/>
      <protection hidden="1"/>
    </xf>
    <xf numFmtId="0" fontId="125" fillId="0" borderId="68" xfId="0" applyFont="1" applyBorder="1" applyAlignment="1" applyProtection="1">
      <alignment vertical="center"/>
      <protection hidden="1"/>
    </xf>
    <xf numFmtId="0" fontId="36" fillId="0" borderId="68" xfId="0" applyFont="1" applyBorder="1" applyAlignment="1" applyProtection="1">
      <alignment vertical="center"/>
      <protection hidden="1"/>
    </xf>
    <xf numFmtId="0" fontId="35" fillId="19" borderId="21" xfId="0" applyFont="1" applyFill="1" applyBorder="1" applyAlignment="1" applyProtection="1">
      <alignment horizontal="left" vertical="center"/>
      <protection hidden="1"/>
    </xf>
    <xf numFmtId="0" fontId="35" fillId="19" borderId="0" xfId="0" applyFont="1" applyFill="1" applyAlignment="1" applyProtection="1">
      <alignment vertical="center"/>
      <protection hidden="1"/>
    </xf>
    <xf numFmtId="0" fontId="35" fillId="19" borderId="51" xfId="0" applyFont="1" applyFill="1" applyBorder="1" applyAlignment="1" applyProtection="1">
      <alignment vertical="center"/>
      <protection hidden="1"/>
    </xf>
    <xf numFmtId="0" fontId="35" fillId="19" borderId="37" xfId="0" applyFont="1" applyFill="1" applyBorder="1" applyAlignment="1" applyProtection="1">
      <alignment vertical="center"/>
      <protection hidden="1"/>
    </xf>
    <xf numFmtId="0" fontId="0" fillId="0" borderId="38" xfId="0" applyBorder="1"/>
    <xf numFmtId="0" fontId="0" fillId="0" borderId="63" xfId="0" applyBorder="1"/>
    <xf numFmtId="0" fontId="118" fillId="0" borderId="0" xfId="0" applyFont="1" applyAlignment="1" applyProtection="1">
      <alignment vertical="top" wrapText="1"/>
      <protection hidden="1"/>
    </xf>
    <xf numFmtId="0" fontId="118" fillId="0" borderId="17" xfId="0" applyFont="1" applyBorder="1" applyAlignment="1" applyProtection="1">
      <alignment vertical="top" wrapText="1"/>
      <protection hidden="1"/>
    </xf>
    <xf numFmtId="0" fontId="0" fillId="0" borderId="18" xfId="0" applyBorder="1"/>
    <xf numFmtId="0" fontId="0" fillId="0" borderId="19" xfId="0" applyBorder="1"/>
    <xf numFmtId="49" fontId="119" fillId="0" borderId="4" xfId="0" applyNumberFormat="1" applyFont="1" applyBorder="1" applyAlignment="1" applyProtection="1">
      <alignment horizontal="right" vertical="top" wrapText="1"/>
      <protection hidden="1"/>
    </xf>
    <xf numFmtId="49" fontId="119" fillId="0" borderId="30" xfId="0" applyNumberFormat="1" applyFont="1" applyBorder="1" applyAlignment="1" applyProtection="1">
      <alignment horizontal="right" vertical="top" wrapText="1"/>
      <protection hidden="1"/>
    </xf>
    <xf numFmtId="0" fontId="119" fillId="0" borderId="31" xfId="0" applyFont="1" applyBorder="1" applyAlignment="1" applyProtection="1">
      <alignment vertical="top"/>
      <protection hidden="1"/>
    </xf>
    <xf numFmtId="0" fontId="112" fillId="0" borderId="31" xfId="0" applyFont="1" applyBorder="1" applyAlignment="1" applyProtection="1">
      <alignment vertical="top" wrapText="1"/>
      <protection hidden="1"/>
    </xf>
    <xf numFmtId="0" fontId="31" fillId="8" borderId="64" xfId="0" applyFont="1" applyFill="1" applyBorder="1"/>
    <xf numFmtId="0" fontId="31" fillId="0" borderId="40" xfId="0" applyFont="1" applyBorder="1"/>
    <xf numFmtId="0" fontId="104" fillId="5" borderId="64" xfId="0" applyFont="1" applyFill="1" applyBorder="1" applyAlignment="1">
      <alignment horizontal="center" vertical="center" wrapText="1"/>
    </xf>
    <xf numFmtId="0" fontId="104" fillId="5" borderId="43" xfId="0" applyFont="1" applyFill="1" applyBorder="1" applyAlignment="1">
      <alignment horizontal="center" vertical="center" wrapText="1"/>
    </xf>
    <xf numFmtId="0" fontId="0" fillId="0" borderId="4" xfId="0" applyBorder="1" applyAlignment="1">
      <alignment vertical="center"/>
    </xf>
    <xf numFmtId="0" fontId="0" fillId="0" borderId="30" xfId="0" applyBorder="1" applyAlignment="1">
      <alignment vertical="center"/>
    </xf>
    <xf numFmtId="0" fontId="0" fillId="0" borderId="4" xfId="0" applyBorder="1" applyAlignment="1">
      <alignment horizontal="center" vertical="center"/>
    </xf>
    <xf numFmtId="0" fontId="77" fillId="0" borderId="0" xfId="0" applyFont="1" applyAlignment="1" applyProtection="1">
      <alignment vertical="center" wrapText="1"/>
      <protection hidden="1"/>
    </xf>
    <xf numFmtId="0" fontId="126" fillId="0" borderId="21" xfId="0" applyFont="1" applyBorder="1" applyProtection="1">
      <protection hidden="1"/>
    </xf>
    <xf numFmtId="44" fontId="67" fillId="20" borderId="31" xfId="58" applyFont="1" applyFill="1" applyBorder="1" applyProtection="1">
      <protection hidden="1"/>
    </xf>
    <xf numFmtId="44" fontId="67" fillId="5" borderId="3" xfId="58" applyFont="1" applyFill="1" applyBorder="1" applyAlignment="1" applyProtection="1">
      <alignment vertical="center"/>
      <protection locked="0"/>
    </xf>
    <xf numFmtId="0" fontId="127" fillId="0" borderId="0" xfId="0" applyFont="1" applyProtection="1">
      <protection hidden="1"/>
    </xf>
    <xf numFmtId="0" fontId="119" fillId="0" borderId="0" xfId="0" applyFont="1" applyAlignment="1" applyProtection="1">
      <alignment vertical="top"/>
      <protection hidden="1"/>
    </xf>
    <xf numFmtId="0" fontId="0" fillId="0" borderId="5" xfId="0" applyBorder="1" applyProtection="1">
      <protection hidden="1"/>
    </xf>
    <xf numFmtId="0" fontId="19" fillId="0" borderId="0" xfId="0" applyFont="1" applyAlignment="1" applyProtection="1">
      <alignment horizontal="center" vertical="center"/>
      <protection hidden="1"/>
    </xf>
    <xf numFmtId="0" fontId="130" fillId="0" borderId="0" xfId="0" applyFont="1" applyAlignment="1" applyProtection="1">
      <alignment vertical="top"/>
      <protection hidden="1"/>
    </xf>
    <xf numFmtId="0" fontId="0" fillId="0" borderId="51" xfId="0" applyBorder="1" applyProtection="1">
      <protection hidden="1"/>
    </xf>
    <xf numFmtId="0" fontId="0" fillId="0" borderId="50" xfId="0" applyBorder="1" applyProtection="1">
      <protection hidden="1"/>
    </xf>
    <xf numFmtId="0" fontId="109" fillId="0" borderId="50" xfId="0" applyFont="1" applyBorder="1" applyAlignment="1" applyProtection="1">
      <alignment horizontal="center" vertical="center"/>
      <protection hidden="1"/>
    </xf>
    <xf numFmtId="0" fontId="0" fillId="0" borderId="0" xfId="0" applyAlignment="1">
      <alignment horizontal="center"/>
    </xf>
    <xf numFmtId="0" fontId="92" fillId="19" borderId="45" xfId="0" applyFont="1" applyFill="1" applyBorder="1" applyAlignment="1">
      <alignment vertical="center"/>
    </xf>
    <xf numFmtId="0" fontId="106" fillId="0" borderId="0" xfId="0" applyFont="1" applyAlignment="1">
      <alignment horizontal="center" vertical="center"/>
    </xf>
    <xf numFmtId="0" fontId="104" fillId="0" borderId="0" xfId="0" applyFont="1" applyAlignment="1">
      <alignment horizontal="right" vertical="center"/>
    </xf>
    <xf numFmtId="0" fontId="106" fillId="0" borderId="0" xfId="0" applyFont="1" applyAlignment="1">
      <alignment horizontal="left" vertical="center"/>
    </xf>
    <xf numFmtId="0" fontId="0" fillId="0" borderId="31" xfId="0" applyBorder="1" applyAlignment="1">
      <alignment vertical="center"/>
    </xf>
    <xf numFmtId="0" fontId="92" fillId="19" borderId="26" xfId="0" applyFont="1" applyFill="1" applyBorder="1" applyAlignment="1">
      <alignment vertical="center"/>
    </xf>
    <xf numFmtId="0" fontId="92" fillId="19" borderId="27" xfId="0" applyFont="1" applyFill="1" applyBorder="1" applyAlignment="1">
      <alignment vertical="center"/>
    </xf>
    <xf numFmtId="0" fontId="0" fillId="0" borderId="72" xfId="0" applyBorder="1"/>
    <xf numFmtId="0" fontId="0" fillId="0" borderId="73" xfId="0" applyBorder="1"/>
    <xf numFmtId="0" fontId="0" fillId="0" borderId="74" xfId="0" applyBorder="1"/>
    <xf numFmtId="0" fontId="92" fillId="19" borderId="43" xfId="0" applyFont="1" applyFill="1" applyBorder="1" applyAlignment="1">
      <alignment vertical="center"/>
    </xf>
    <xf numFmtId="0" fontId="0" fillId="0" borderId="16" xfId="0" applyBorder="1"/>
    <xf numFmtId="0" fontId="0" fillId="0" borderId="75" xfId="0" applyBorder="1"/>
    <xf numFmtId="0" fontId="79" fillId="0" borderId="0" xfId="0" applyFont="1" applyAlignment="1" applyProtection="1">
      <alignment vertical="center"/>
      <protection hidden="1"/>
    </xf>
    <xf numFmtId="0" fontId="113" fillId="24" borderId="0" xfId="0" applyFont="1" applyFill="1" applyAlignment="1">
      <alignment vertical="center"/>
    </xf>
    <xf numFmtId="0" fontId="117" fillId="0" borderId="35" xfId="0" applyFont="1" applyBorder="1" applyAlignment="1" applyProtection="1">
      <alignment vertical="center"/>
      <protection hidden="1"/>
    </xf>
    <xf numFmtId="0" fontId="67" fillId="0" borderId="39" xfId="0" applyFont="1" applyBorder="1"/>
    <xf numFmtId="0" fontId="67" fillId="0" borderId="42" xfId="0" applyFont="1" applyBorder="1"/>
    <xf numFmtId="0" fontId="67" fillId="28" borderId="1" xfId="0" applyFont="1" applyFill="1" applyBorder="1"/>
    <xf numFmtId="0" fontId="67" fillId="28" borderId="11" xfId="0" applyFont="1" applyFill="1" applyBorder="1"/>
    <xf numFmtId="0" fontId="67" fillId="28" borderId="16" xfId="0" applyFont="1" applyFill="1" applyBorder="1"/>
    <xf numFmtId="0" fontId="67" fillId="0" borderId="12" xfId="0" applyFont="1" applyBorder="1"/>
    <xf numFmtId="0" fontId="67" fillId="0" borderId="7" xfId="0" applyFont="1" applyBorder="1"/>
    <xf numFmtId="0" fontId="67" fillId="0" borderId="10" xfId="0" applyFont="1" applyBorder="1"/>
    <xf numFmtId="0" fontId="67" fillId="0" borderId="9" xfId="0" applyFont="1" applyBorder="1"/>
    <xf numFmtId="0" fontId="67" fillId="28" borderId="39" xfId="0" applyFont="1" applyFill="1" applyBorder="1" applyAlignment="1">
      <alignment horizontal="center"/>
    </xf>
    <xf numFmtId="0" fontId="67" fillId="28" borderId="42" xfId="0" applyFont="1" applyFill="1" applyBorder="1" applyAlignment="1">
      <alignment horizontal="center"/>
    </xf>
    <xf numFmtId="0" fontId="92" fillId="19" borderId="30" xfId="0" applyFont="1" applyFill="1" applyBorder="1"/>
    <xf numFmtId="43" fontId="93" fillId="26" borderId="61" xfId="4" applyFont="1" applyFill="1" applyBorder="1"/>
    <xf numFmtId="0" fontId="67" fillId="28" borderId="8" xfId="0" applyFont="1" applyFill="1" applyBorder="1"/>
    <xf numFmtId="0" fontId="67" fillId="28" borderId="49" xfId="0" applyFont="1" applyFill="1" applyBorder="1"/>
    <xf numFmtId="0" fontId="67" fillId="28" borderId="75" xfId="0" applyFont="1" applyFill="1" applyBorder="1"/>
    <xf numFmtId="0" fontId="67" fillId="28" borderId="12" xfId="0" applyFont="1" applyFill="1" applyBorder="1"/>
    <xf numFmtId="0" fontId="67" fillId="28" borderId="10" xfId="0" applyFont="1" applyFill="1" applyBorder="1"/>
    <xf numFmtId="0" fontId="92" fillId="21" borderId="1" xfId="0" applyFont="1" applyFill="1" applyBorder="1" applyAlignment="1">
      <alignment horizontal="center" vertical="center" wrapText="1"/>
    </xf>
    <xf numFmtId="0" fontId="92" fillId="21" borderId="1" xfId="0" applyFont="1" applyFill="1" applyBorder="1" applyAlignment="1">
      <alignment horizontal="center" vertical="center"/>
    </xf>
    <xf numFmtId="0" fontId="131" fillId="0" borderId="0" xfId="0" applyFont="1"/>
    <xf numFmtId="0" fontId="32" fillId="0" borderId="0" xfId="0" applyFont="1"/>
    <xf numFmtId="0" fontId="32" fillId="0" borderId="0" xfId="0" applyFont="1" applyAlignment="1">
      <alignment wrapText="1"/>
    </xf>
    <xf numFmtId="0" fontId="132" fillId="0" borderId="0" xfId="0" applyFont="1" applyAlignment="1">
      <alignment wrapText="1"/>
    </xf>
    <xf numFmtId="0" fontId="32" fillId="0" borderId="0" xfId="0" applyFont="1" applyAlignment="1" applyProtection="1">
      <alignment wrapText="1"/>
      <protection hidden="1"/>
    </xf>
    <xf numFmtId="0" fontId="135" fillId="0" borderId="0" xfId="0" applyFont="1" applyAlignment="1" applyProtection="1">
      <alignment horizontal="center"/>
      <protection hidden="1"/>
    </xf>
    <xf numFmtId="0" fontId="135" fillId="0" borderId="0" xfId="0" applyFont="1" applyProtection="1">
      <protection hidden="1"/>
    </xf>
    <xf numFmtId="0" fontId="19" fillId="0" borderId="0" xfId="0" applyFont="1" applyAlignment="1" applyProtection="1">
      <alignment horizontal="right" vertical="center" wrapText="1"/>
      <protection hidden="1"/>
    </xf>
    <xf numFmtId="0" fontId="137" fillId="0" borderId="0" xfId="0" applyFont="1" applyAlignment="1">
      <alignment horizontal="right" vertical="top"/>
    </xf>
    <xf numFmtId="0" fontId="134" fillId="26" borderId="83" xfId="0" applyFont="1" applyFill="1" applyBorder="1" applyAlignment="1">
      <alignment horizontal="center" vertical="center" wrapText="1" readingOrder="1"/>
    </xf>
    <xf numFmtId="0" fontId="133" fillId="19" borderId="85" xfId="0" applyFont="1" applyFill="1" applyBorder="1" applyAlignment="1">
      <alignment horizontal="center" vertical="center" wrapText="1" readingOrder="1"/>
    </xf>
    <xf numFmtId="0" fontId="133" fillId="19" borderId="86" xfId="0" applyFont="1" applyFill="1" applyBorder="1" applyAlignment="1">
      <alignment horizontal="center" vertical="center" wrapText="1" readingOrder="1"/>
    </xf>
    <xf numFmtId="0" fontId="133" fillId="19" borderId="87" xfId="0" applyFont="1" applyFill="1" applyBorder="1" applyAlignment="1">
      <alignment horizontal="center" vertical="center" wrapText="1" readingOrder="1"/>
    </xf>
    <xf numFmtId="0" fontId="6" fillId="0" borderId="2" xfId="0" applyFont="1" applyBorder="1" applyAlignment="1" applyProtection="1">
      <alignment horizontal="left" vertical="center" wrapText="1"/>
      <protection hidden="1"/>
    </xf>
    <xf numFmtId="0" fontId="0" fillId="0" borderId="2" xfId="0" applyBorder="1"/>
    <xf numFmtId="0" fontId="104" fillId="5" borderId="33" xfId="0" applyFont="1" applyFill="1" applyBorder="1" applyAlignment="1">
      <alignment horizontal="center" vertical="center" wrapText="1"/>
    </xf>
    <xf numFmtId="0" fontId="0" fillId="0" borderId="34" xfId="0" applyBorder="1"/>
    <xf numFmtId="0" fontId="0" fillId="0" borderId="44" xfId="0" applyBorder="1"/>
    <xf numFmtId="0" fontId="0" fillId="0" borderId="33" xfId="0" applyBorder="1"/>
    <xf numFmtId="0" fontId="0" fillId="0" borderId="89" xfId="0" applyBorder="1"/>
    <xf numFmtId="0" fontId="0" fillId="0" borderId="48" xfId="0" applyBorder="1"/>
    <xf numFmtId="0" fontId="0" fillId="0" borderId="28" xfId="0" applyBorder="1"/>
    <xf numFmtId="0" fontId="0" fillId="0" borderId="1" xfId="0" applyBorder="1"/>
    <xf numFmtId="0" fontId="0" fillId="0" borderId="52" xfId="0" applyBorder="1"/>
    <xf numFmtId="0" fontId="0" fillId="0" borderId="55" xfId="0" applyBorder="1"/>
    <xf numFmtId="0" fontId="0" fillId="0" borderId="53" xfId="0" applyBorder="1"/>
    <xf numFmtId="0" fontId="0" fillId="0" borderId="7" xfId="0" applyBorder="1"/>
    <xf numFmtId="0" fontId="138" fillId="0" borderId="0" xfId="0" applyFont="1" applyProtection="1">
      <protection hidden="1"/>
    </xf>
    <xf numFmtId="0" fontId="139" fillId="0" borderId="0" xfId="0" applyFont="1" applyAlignment="1">
      <alignment horizontal="left" vertical="top"/>
    </xf>
    <xf numFmtId="0" fontId="109" fillId="0" borderId="0" xfId="0" applyFont="1" applyAlignment="1" applyProtection="1">
      <alignment horizontal="center" vertical="center"/>
      <protection hidden="1"/>
    </xf>
    <xf numFmtId="0" fontId="109" fillId="0" borderId="50" xfId="0" applyFont="1" applyBorder="1" applyAlignment="1" applyProtection="1">
      <alignment horizontal="left" vertical="center"/>
      <protection hidden="1"/>
    </xf>
    <xf numFmtId="0" fontId="0" fillId="0" borderId="0" xfId="0" applyAlignment="1">
      <alignment wrapText="1"/>
    </xf>
    <xf numFmtId="0" fontId="74" fillId="5" borderId="3" xfId="4" applyNumberFormat="1" applyFont="1" applyFill="1" applyBorder="1" applyAlignment="1" applyProtection="1">
      <alignment horizontal="left"/>
      <protection locked="0"/>
    </xf>
    <xf numFmtId="164" fontId="45" fillId="5" borderId="3" xfId="0" applyNumberFormat="1" applyFont="1" applyFill="1" applyBorder="1" applyAlignment="1" applyProtection="1">
      <alignment horizontal="left"/>
      <protection locked="0"/>
    </xf>
    <xf numFmtId="0" fontId="74" fillId="5" borderId="3" xfId="4" applyNumberFormat="1" applyFont="1" applyFill="1" applyBorder="1" applyAlignment="1" applyProtection="1">
      <protection locked="0"/>
    </xf>
    <xf numFmtId="43" fontId="50" fillId="0" borderId="33" xfId="4" applyFont="1" applyBorder="1" applyAlignment="1" applyProtection="1">
      <alignment horizontal="center" vertical="center"/>
      <protection hidden="1"/>
    </xf>
    <xf numFmtId="167" fontId="50" fillId="0" borderId="44" xfId="4" applyNumberFormat="1" applyFont="1" applyBorder="1" applyAlignment="1" applyProtection="1">
      <alignment horizontal="center" vertical="center"/>
      <protection hidden="1"/>
    </xf>
    <xf numFmtId="167" fontId="50" fillId="0" borderId="64" xfId="4" applyNumberFormat="1" applyFont="1" applyBorder="1" applyAlignment="1" applyProtection="1">
      <alignment horizontal="center" vertical="center"/>
      <protection hidden="1"/>
    </xf>
    <xf numFmtId="166" fontId="50" fillId="0" borderId="43" xfId="58" applyNumberFormat="1" applyFont="1" applyBorder="1" applyAlignment="1" applyProtection="1">
      <alignment horizontal="center" vertical="center"/>
      <protection hidden="1"/>
    </xf>
    <xf numFmtId="0" fontId="44" fillId="0" borderId="44" xfId="0" applyFont="1" applyBorder="1" applyAlignment="1" applyProtection="1">
      <alignment horizontal="center" vertical="center"/>
      <protection hidden="1"/>
    </xf>
    <xf numFmtId="0" fontId="44" fillId="5" borderId="55" xfId="0" applyFont="1" applyFill="1" applyBorder="1" applyAlignment="1" applyProtection="1">
      <alignment horizontal="center" vertical="center"/>
      <protection locked="0"/>
    </xf>
    <xf numFmtId="0" fontId="44" fillId="5" borderId="1" xfId="0" applyFont="1" applyFill="1" applyBorder="1" applyAlignment="1" applyProtection="1">
      <alignment horizontal="center" vertical="center"/>
      <protection locked="0"/>
    </xf>
    <xf numFmtId="0" fontId="44" fillId="5" borderId="8" xfId="0" applyFont="1" applyFill="1" applyBorder="1" applyAlignment="1" applyProtection="1">
      <alignment horizontal="center" vertical="center"/>
      <protection locked="0"/>
    </xf>
    <xf numFmtId="0" fontId="44" fillId="5" borderId="6" xfId="0" applyFont="1" applyFill="1" applyBorder="1" applyAlignment="1" applyProtection="1">
      <alignment horizontal="center" vertical="center"/>
      <protection locked="0"/>
    </xf>
    <xf numFmtId="0" fontId="44" fillId="5" borderId="52" xfId="0" applyFont="1" applyFill="1" applyBorder="1" applyAlignment="1" applyProtection="1">
      <alignment horizontal="center" vertical="center"/>
      <protection locked="0"/>
    </xf>
    <xf numFmtId="0" fontId="44" fillId="5" borderId="53" xfId="0" applyFont="1" applyFill="1" applyBorder="1" applyAlignment="1" applyProtection="1">
      <alignment horizontal="center" vertical="center"/>
      <protection locked="0"/>
    </xf>
    <xf numFmtId="0" fontId="44" fillId="5" borderId="12" xfId="0" applyFont="1" applyFill="1" applyBorder="1" applyAlignment="1" applyProtection="1">
      <alignment horizontal="center" vertical="center"/>
      <protection locked="0"/>
    </xf>
    <xf numFmtId="0" fontId="44" fillId="5" borderId="7" xfId="0" applyFont="1" applyFill="1" applyBorder="1" applyAlignment="1" applyProtection="1">
      <alignment horizontal="center" vertical="center"/>
      <protection locked="0"/>
    </xf>
    <xf numFmtId="0" fontId="44" fillId="5" borderId="10" xfId="0" applyFont="1" applyFill="1" applyBorder="1" applyAlignment="1" applyProtection="1">
      <alignment horizontal="center" vertical="center"/>
      <protection locked="0"/>
    </xf>
    <xf numFmtId="0" fontId="44" fillId="5" borderId="9" xfId="0" applyFont="1" applyFill="1" applyBorder="1" applyAlignment="1" applyProtection="1">
      <alignment horizontal="center" vertical="center"/>
      <protection locked="0"/>
    </xf>
    <xf numFmtId="0" fontId="44" fillId="5" borderId="15" xfId="0" applyFont="1" applyFill="1" applyBorder="1" applyAlignment="1" applyProtection="1">
      <alignment horizontal="center" vertical="center"/>
      <protection locked="0"/>
    </xf>
    <xf numFmtId="0" fontId="44" fillId="5" borderId="88" xfId="0" applyFont="1" applyFill="1" applyBorder="1" applyAlignment="1" applyProtection="1">
      <alignment horizontal="center" vertical="center"/>
      <protection locked="0"/>
    </xf>
    <xf numFmtId="166" fontId="67" fillId="5" borderId="3" xfId="58" applyNumberFormat="1" applyFont="1" applyFill="1" applyBorder="1" applyProtection="1">
      <protection locked="0"/>
    </xf>
    <xf numFmtId="0" fontId="67" fillId="5" borderId="3" xfId="0" applyFont="1" applyFill="1" applyBorder="1" applyProtection="1">
      <protection locked="0"/>
    </xf>
    <xf numFmtId="0" fontId="67" fillId="5" borderId="0" xfId="0" applyFont="1" applyFill="1" applyProtection="1">
      <protection locked="0"/>
    </xf>
    <xf numFmtId="0" fontId="140" fillId="0" borderId="0" xfId="0" applyFont="1"/>
    <xf numFmtId="3" fontId="44" fillId="5" borderId="55" xfId="0" applyNumberFormat="1" applyFont="1" applyFill="1" applyBorder="1" applyAlignment="1" applyProtection="1">
      <alignment horizontal="center" vertical="center"/>
      <protection locked="0"/>
    </xf>
    <xf numFmtId="3" fontId="44" fillId="5" borderId="1" xfId="0" applyNumberFormat="1" applyFont="1" applyFill="1" applyBorder="1" applyAlignment="1" applyProtection="1">
      <alignment horizontal="center" vertical="center"/>
      <protection locked="0"/>
    </xf>
    <xf numFmtId="3" fontId="44" fillId="5" borderId="8" xfId="0" applyNumberFormat="1" applyFont="1" applyFill="1" applyBorder="1" applyAlignment="1" applyProtection="1">
      <alignment horizontal="center" vertical="center"/>
      <protection locked="0"/>
    </xf>
    <xf numFmtId="3" fontId="116" fillId="0" borderId="55" xfId="0" applyNumberFormat="1" applyFont="1" applyBorder="1" applyAlignment="1" applyProtection="1">
      <alignment horizontal="center" vertical="center"/>
      <protection hidden="1"/>
    </xf>
    <xf numFmtId="3" fontId="116" fillId="0" borderId="1" xfId="0" applyNumberFormat="1" applyFont="1" applyBorder="1" applyAlignment="1" applyProtection="1">
      <alignment horizontal="center" vertical="center"/>
      <protection hidden="1"/>
    </xf>
    <xf numFmtId="3" fontId="116" fillId="0" borderId="8" xfId="0" applyNumberFormat="1" applyFont="1" applyBorder="1" applyAlignment="1" applyProtection="1">
      <alignment horizontal="center" vertical="center"/>
      <protection hidden="1"/>
    </xf>
    <xf numFmtId="3" fontId="44" fillId="5" borderId="55" xfId="4" applyNumberFormat="1" applyFont="1" applyFill="1" applyBorder="1" applyAlignment="1" applyProtection="1">
      <alignment horizontal="center" vertical="center"/>
      <protection locked="0"/>
    </xf>
    <xf numFmtId="3" fontId="44" fillId="5" borderId="1" xfId="4" applyNumberFormat="1" applyFont="1" applyFill="1" applyBorder="1" applyAlignment="1" applyProtection="1">
      <alignment horizontal="center" vertical="center"/>
      <protection locked="0"/>
    </xf>
    <xf numFmtId="3" fontId="44" fillId="5" borderId="8" xfId="4" applyNumberFormat="1" applyFont="1" applyFill="1" applyBorder="1" applyAlignment="1" applyProtection="1">
      <alignment horizontal="center" vertical="center"/>
      <protection locked="0"/>
    </xf>
    <xf numFmtId="3" fontId="116" fillId="0" borderId="55" xfId="4" applyNumberFormat="1" applyFont="1" applyBorder="1" applyAlignment="1" applyProtection="1">
      <alignment horizontal="center" vertical="center"/>
      <protection hidden="1"/>
    </xf>
    <xf numFmtId="3" fontId="116" fillId="0" borderId="53" xfId="4" applyNumberFormat="1" applyFont="1" applyBorder="1" applyAlignment="1" applyProtection="1">
      <alignment horizontal="center" vertical="center"/>
      <protection hidden="1"/>
    </xf>
    <xf numFmtId="3" fontId="116" fillId="0" borderId="1" xfId="4" applyNumberFormat="1" applyFont="1" applyBorder="1" applyAlignment="1" applyProtection="1">
      <alignment horizontal="center" vertical="center"/>
      <protection hidden="1"/>
    </xf>
    <xf numFmtId="3" fontId="116" fillId="0" borderId="7" xfId="4" applyNumberFormat="1" applyFont="1" applyBorder="1" applyAlignment="1" applyProtection="1">
      <alignment horizontal="center" vertical="center"/>
      <protection hidden="1"/>
    </xf>
    <xf numFmtId="3" fontId="116" fillId="0" borderId="8" xfId="4" applyNumberFormat="1" applyFont="1" applyBorder="1" applyAlignment="1" applyProtection="1">
      <alignment horizontal="center" vertical="center"/>
      <protection hidden="1"/>
    </xf>
    <xf numFmtId="3" fontId="116" fillId="0" borderId="9" xfId="4" applyNumberFormat="1" applyFont="1" applyBorder="1" applyAlignment="1" applyProtection="1">
      <alignment horizontal="center" vertical="center"/>
      <protection hidden="1"/>
    </xf>
    <xf numFmtId="0" fontId="51" fillId="0" borderId="21" xfId="0" applyFont="1" applyBorder="1" applyProtection="1">
      <protection hidden="1"/>
    </xf>
    <xf numFmtId="0" fontId="141" fillId="0" borderId="0" xfId="0" applyFont="1" applyAlignment="1" applyProtection="1">
      <alignment horizontal="right" vertical="center"/>
      <protection hidden="1"/>
    </xf>
    <xf numFmtId="0" fontId="142" fillId="0" borderId="0" xfId="0" applyFont="1" applyAlignment="1" applyProtection="1">
      <alignment vertical="center"/>
      <protection hidden="1"/>
    </xf>
    <xf numFmtId="0" fontId="74" fillId="0" borderId="0" xfId="4" applyNumberFormat="1" applyFont="1" applyFill="1" applyBorder="1" applyAlignment="1" applyProtection="1">
      <protection hidden="1"/>
    </xf>
    <xf numFmtId="3" fontId="74" fillId="5" borderId="3" xfId="4" applyNumberFormat="1" applyFont="1" applyFill="1" applyBorder="1" applyAlignment="1" applyProtection="1">
      <alignment horizontal="left"/>
      <protection locked="0"/>
    </xf>
    <xf numFmtId="3" fontId="74" fillId="0" borderId="3" xfId="4" applyNumberFormat="1" applyFont="1" applyFill="1" applyBorder="1" applyAlignment="1" applyProtection="1">
      <alignment horizontal="left"/>
      <protection hidden="1"/>
    </xf>
    <xf numFmtId="3" fontId="44" fillId="0" borderId="44" xfId="0" applyNumberFormat="1" applyFont="1" applyBorder="1" applyAlignment="1" applyProtection="1">
      <alignment horizontal="center" vertical="center"/>
      <protection hidden="1"/>
    </xf>
    <xf numFmtId="3" fontId="116" fillId="0" borderId="28" xfId="0" applyNumberFormat="1" applyFont="1" applyBorder="1" applyAlignment="1" applyProtection="1">
      <alignment vertical="center"/>
      <protection hidden="1"/>
    </xf>
    <xf numFmtId="3" fontId="116" fillId="0" borderId="44" xfId="0" applyNumberFormat="1" applyFont="1" applyBorder="1" applyAlignment="1" applyProtection="1">
      <alignment horizontal="center" vertical="center"/>
      <protection hidden="1"/>
    </xf>
    <xf numFmtId="0" fontId="33" fillId="0" borderId="0" xfId="0" applyFont="1" applyAlignment="1" applyProtection="1">
      <alignment horizontal="left" vertical="top" wrapText="1"/>
      <protection hidden="1"/>
    </xf>
    <xf numFmtId="3" fontId="116" fillId="0" borderId="56" xfId="0" applyNumberFormat="1" applyFont="1" applyBorder="1" applyAlignment="1" applyProtection="1">
      <alignment horizontal="center" vertical="center"/>
      <protection hidden="1"/>
    </xf>
    <xf numFmtId="3" fontId="116" fillId="0" borderId="53" xfId="0" applyNumberFormat="1" applyFont="1" applyBorder="1" applyAlignment="1" applyProtection="1">
      <alignment vertical="center"/>
      <protection hidden="1"/>
    </xf>
    <xf numFmtId="3" fontId="116" fillId="0" borderId="11" xfId="0" applyNumberFormat="1" applyFont="1" applyBorder="1" applyAlignment="1" applyProtection="1">
      <alignment horizontal="center" vertical="center"/>
      <protection hidden="1"/>
    </xf>
    <xf numFmtId="3" fontId="116" fillId="0" borderId="7" xfId="0" applyNumberFormat="1" applyFont="1" applyBorder="1" applyAlignment="1" applyProtection="1">
      <alignment vertical="center"/>
      <protection hidden="1"/>
    </xf>
    <xf numFmtId="3" fontId="116" fillId="0" borderId="49" xfId="0" applyNumberFormat="1" applyFont="1" applyBorder="1" applyAlignment="1" applyProtection="1">
      <alignment horizontal="center" vertical="center"/>
      <protection hidden="1"/>
    </xf>
    <xf numFmtId="3" fontId="116" fillId="0" borderId="9" xfId="0" applyNumberFormat="1" applyFont="1" applyBorder="1" applyAlignment="1" applyProtection="1">
      <alignment vertical="center"/>
      <protection hidden="1"/>
    </xf>
    <xf numFmtId="0" fontId="29" fillId="0" borderId="0" xfId="105" applyAlignment="1" applyProtection="1">
      <alignment vertical="top" wrapText="1"/>
      <protection hidden="1"/>
    </xf>
    <xf numFmtId="0" fontId="33" fillId="0" borderId="0" xfId="0" applyFont="1" applyAlignment="1" applyProtection="1">
      <alignment vertical="top" wrapText="1"/>
      <protection hidden="1"/>
    </xf>
    <xf numFmtId="0" fontId="29" fillId="0" borderId="0" xfId="105" applyAlignment="1" applyProtection="1">
      <alignment vertical="top"/>
      <protection hidden="1"/>
    </xf>
    <xf numFmtId="1" fontId="67" fillId="5" borderId="3" xfId="58" applyNumberFormat="1" applyFont="1" applyFill="1" applyBorder="1" applyAlignment="1" applyProtection="1">
      <alignment vertical="center"/>
      <protection locked="0"/>
    </xf>
    <xf numFmtId="0" fontId="33" fillId="0" borderId="0" xfId="0" applyFont="1" applyAlignment="1">
      <alignment horizontal="left" vertical="center"/>
    </xf>
    <xf numFmtId="0" fontId="68" fillId="0" borderId="0" xfId="105" applyFont="1" applyAlignment="1" applyProtection="1">
      <alignment horizontal="center" vertical="top"/>
      <protection hidden="1"/>
    </xf>
    <xf numFmtId="0" fontId="44" fillId="5" borderId="56" xfId="0" applyFont="1" applyFill="1" applyBorder="1" applyAlignment="1" applyProtection="1">
      <alignment horizontal="center" vertical="center"/>
      <protection locked="0"/>
    </xf>
    <xf numFmtId="0" fontId="44" fillId="5" borderId="11" xfId="0" applyFont="1" applyFill="1" applyBorder="1" applyAlignment="1" applyProtection="1">
      <alignment horizontal="center" vertical="center"/>
      <protection locked="0"/>
    </xf>
    <xf numFmtId="0" fontId="44" fillId="5" borderId="49" xfId="0" applyFont="1" applyFill="1" applyBorder="1" applyAlignment="1" applyProtection="1">
      <alignment horizontal="center" vertical="center"/>
      <protection locked="0"/>
    </xf>
    <xf numFmtId="0" fontId="44" fillId="5" borderId="58" xfId="0" applyFont="1" applyFill="1" applyBorder="1" applyAlignment="1" applyProtection="1">
      <alignment horizontal="center" vertical="center"/>
      <protection locked="0"/>
    </xf>
    <xf numFmtId="0" fontId="146" fillId="0" borderId="0" xfId="0" applyFont="1" applyProtection="1">
      <protection hidden="1"/>
    </xf>
    <xf numFmtId="171" fontId="134" fillId="29" borderId="77" xfId="0" applyNumberFormat="1" applyFont="1" applyFill="1" applyBorder="1" applyAlignment="1">
      <alignment horizontal="center" vertical="center" wrapText="1" readingOrder="1"/>
    </xf>
    <xf numFmtId="171" fontId="134" fillId="29" borderId="92" xfId="0" applyNumberFormat="1" applyFont="1" applyFill="1" applyBorder="1" applyAlignment="1">
      <alignment horizontal="center" vertical="center" wrapText="1" readingOrder="1"/>
    </xf>
    <xf numFmtId="171" fontId="134" fillId="29" borderId="93" xfId="0" applyNumberFormat="1" applyFont="1" applyFill="1" applyBorder="1" applyAlignment="1">
      <alignment horizontal="center" vertical="center" wrapText="1" readingOrder="1"/>
    </xf>
    <xf numFmtId="0" fontId="134" fillId="26" borderId="30" xfId="0" applyFont="1" applyFill="1" applyBorder="1" applyAlignment="1">
      <alignment horizontal="center" vertical="center" wrapText="1" readingOrder="1"/>
    </xf>
    <xf numFmtId="171" fontId="134" fillId="29" borderId="94" xfId="0" applyNumberFormat="1" applyFont="1" applyFill="1" applyBorder="1" applyAlignment="1">
      <alignment horizontal="center" vertical="center" wrapText="1" readingOrder="1"/>
    </xf>
    <xf numFmtId="171" fontId="134" fillId="29" borderId="31" xfId="0" applyNumberFormat="1" applyFont="1" applyFill="1" applyBorder="1" applyAlignment="1">
      <alignment horizontal="center" vertical="center" wrapText="1" readingOrder="1"/>
    </xf>
    <xf numFmtId="171" fontId="134" fillId="29" borderId="95" xfId="0" applyNumberFormat="1" applyFont="1" applyFill="1" applyBorder="1" applyAlignment="1">
      <alignment horizontal="center" vertical="center" wrapText="1" readingOrder="1"/>
    </xf>
    <xf numFmtId="0" fontId="31" fillId="8" borderId="44" xfId="0" applyFont="1" applyFill="1" applyBorder="1"/>
    <xf numFmtId="0" fontId="31" fillId="8" borderId="66" xfId="0" applyFont="1" applyFill="1" applyBorder="1"/>
    <xf numFmtId="171" fontId="0" fillId="0" borderId="96" xfId="0" applyNumberFormat="1" applyBorder="1" applyAlignment="1">
      <alignment horizontal="center"/>
    </xf>
    <xf numFmtId="171" fontId="0" fillId="0" borderId="69" xfId="0" applyNumberFormat="1" applyBorder="1" applyAlignment="1">
      <alignment horizontal="center"/>
    </xf>
    <xf numFmtId="171" fontId="0" fillId="0" borderId="6" xfId="0" applyNumberFormat="1" applyBorder="1" applyAlignment="1">
      <alignment horizontal="center"/>
    </xf>
    <xf numFmtId="171" fontId="0" fillId="0" borderId="88" xfId="0" applyNumberFormat="1" applyBorder="1" applyAlignment="1">
      <alignment horizontal="center"/>
    </xf>
    <xf numFmtId="171" fontId="0" fillId="0" borderId="1" xfId="0" applyNumberFormat="1" applyBorder="1" applyAlignment="1">
      <alignment horizontal="center"/>
    </xf>
    <xf numFmtId="171" fontId="0" fillId="0" borderId="7" xfId="0" applyNumberFormat="1" applyBorder="1" applyAlignment="1">
      <alignment horizontal="center"/>
    </xf>
    <xf numFmtId="171" fontId="0" fillId="0" borderId="70" xfId="0" applyNumberFormat="1" applyBorder="1" applyAlignment="1">
      <alignment horizontal="center"/>
    </xf>
    <xf numFmtId="171" fontId="0" fillId="0" borderId="8" xfId="0" applyNumberFormat="1" applyBorder="1" applyAlignment="1">
      <alignment horizontal="center"/>
    </xf>
    <xf numFmtId="171" fontId="0" fillId="0" borderId="9" xfId="0" applyNumberFormat="1" applyBorder="1" applyAlignment="1">
      <alignment horizontal="center"/>
    </xf>
    <xf numFmtId="171" fontId="67" fillId="0" borderId="1" xfId="114" applyNumberFormat="1" applyFont="1" applyFill="1" applyBorder="1" applyAlignment="1">
      <alignment horizontal="center" vertical="center"/>
    </xf>
    <xf numFmtId="0" fontId="147" fillId="0" borderId="0" xfId="0" applyFont="1" applyAlignment="1" applyProtection="1">
      <alignment vertical="center"/>
      <protection hidden="1"/>
    </xf>
    <xf numFmtId="0" fontId="29" fillId="0" borderId="0" xfId="105" applyFill="1" applyAlignment="1" applyProtection="1">
      <alignment horizontal="left" vertical="top"/>
      <protection hidden="1"/>
    </xf>
    <xf numFmtId="0" fontId="2" fillId="0" borderId="2" xfId="0" applyFont="1" applyBorder="1" applyProtection="1">
      <protection hidden="1"/>
    </xf>
    <xf numFmtId="0" fontId="12" fillId="0" borderId="2" xfId="0" applyFont="1" applyBorder="1" applyProtection="1">
      <protection hidden="1"/>
    </xf>
    <xf numFmtId="0" fontId="0" fillId="7" borderId="2" xfId="0" applyFill="1" applyBorder="1" applyProtection="1">
      <protection hidden="1"/>
    </xf>
    <xf numFmtId="0" fontId="29" fillId="0" borderId="0" xfId="105" applyAlignment="1" applyProtection="1">
      <alignment vertical="center"/>
      <protection hidden="1"/>
    </xf>
    <xf numFmtId="49" fontId="72" fillId="0" borderId="0" xfId="0" quotePrefix="1" applyNumberFormat="1" applyFont="1" applyAlignment="1" applyProtection="1">
      <alignment horizontal="left" vertical="top" wrapText="1"/>
      <protection hidden="1"/>
    </xf>
    <xf numFmtId="49" fontId="72" fillId="0" borderId="0" xfId="0" applyNumberFormat="1" applyFont="1" applyAlignment="1" applyProtection="1">
      <alignment horizontal="left" vertical="top" wrapText="1"/>
      <protection hidden="1"/>
    </xf>
    <xf numFmtId="49" fontId="17" fillId="0" borderId="0" xfId="0" applyNumberFormat="1" applyFont="1" applyAlignment="1" applyProtection="1">
      <alignment horizontal="left" vertical="top" wrapText="1"/>
      <protection hidden="1"/>
    </xf>
    <xf numFmtId="0" fontId="72" fillId="0" borderId="0" xfId="0" applyFont="1" applyAlignment="1" applyProtection="1">
      <alignment horizontal="left" wrapText="1"/>
      <protection hidden="1"/>
    </xf>
    <xf numFmtId="0" fontId="29" fillId="0" borderId="0" xfId="105" applyAlignment="1" applyProtection="1">
      <alignment horizontal="left" vertical="top" wrapText="1"/>
      <protection hidden="1"/>
    </xf>
    <xf numFmtId="0" fontId="2" fillId="0" borderId="0" xfId="0" applyFont="1" applyAlignment="1" applyProtection="1">
      <alignment horizontal="left" vertical="top" wrapText="1"/>
      <protection hidden="1"/>
    </xf>
    <xf numFmtId="49" fontId="17" fillId="0" borderId="0" xfId="0" applyNumberFormat="1" applyFont="1" applyAlignment="1" applyProtection="1">
      <alignment horizontal="left"/>
      <protection hidden="1"/>
    </xf>
    <xf numFmtId="49" fontId="17" fillId="0" borderId="0" xfId="0" applyNumberFormat="1" applyFont="1" applyAlignment="1" applyProtection="1">
      <alignment horizontal="left" vertical="center" wrapText="1"/>
      <protection hidden="1"/>
    </xf>
    <xf numFmtId="49" fontId="80" fillId="0" borderId="0" xfId="0" applyNumberFormat="1" applyFont="1" applyAlignment="1" applyProtection="1">
      <alignment horizontal="center"/>
      <protection hidden="1"/>
    </xf>
    <xf numFmtId="49" fontId="72" fillId="0" borderId="0" xfId="0" applyNumberFormat="1" applyFont="1" applyAlignment="1" applyProtection="1">
      <alignment horizontal="left" vertical="center" wrapText="1"/>
      <protection hidden="1"/>
    </xf>
    <xf numFmtId="49" fontId="17" fillId="0" borderId="0" xfId="0" quotePrefix="1" applyNumberFormat="1" applyFont="1" applyAlignment="1" applyProtection="1">
      <alignment horizontal="left" vertical="center"/>
      <protection hidden="1"/>
    </xf>
    <xf numFmtId="49" fontId="17" fillId="0" borderId="0" xfId="0" applyNumberFormat="1" applyFont="1" applyAlignment="1" applyProtection="1">
      <alignment horizontal="left" vertical="center"/>
      <protection hidden="1"/>
    </xf>
    <xf numFmtId="49" fontId="17" fillId="0" borderId="0" xfId="0" quotePrefix="1" applyNumberFormat="1" applyFont="1" applyAlignment="1" applyProtection="1">
      <alignment horizontal="left" wrapText="1"/>
      <protection hidden="1"/>
    </xf>
    <xf numFmtId="49" fontId="29" fillId="0" borderId="0" xfId="105" quotePrefix="1" applyNumberFormat="1" applyAlignment="1" applyProtection="1">
      <alignment horizontal="left" vertical="top" wrapText="1"/>
      <protection hidden="1"/>
    </xf>
    <xf numFmtId="49" fontId="19" fillId="0" borderId="0" xfId="0" quotePrefix="1" applyNumberFormat="1" applyFont="1" applyAlignment="1" applyProtection="1">
      <alignment horizontal="left" vertical="top" wrapText="1"/>
      <protection hidden="1"/>
    </xf>
    <xf numFmtId="0" fontId="45" fillId="5" borderId="3" xfId="0" applyFont="1" applyFill="1" applyBorder="1" applyAlignment="1" applyProtection="1">
      <alignment horizontal="left"/>
      <protection locked="0"/>
    </xf>
    <xf numFmtId="166" fontId="45" fillId="0" borderId="3" xfId="58" applyNumberFormat="1" applyFont="1" applyFill="1" applyBorder="1" applyProtection="1">
      <protection hidden="1"/>
    </xf>
    <xf numFmtId="0" fontId="136" fillId="0" borderId="90" xfId="0" applyFont="1" applyBorder="1" applyAlignment="1" applyProtection="1">
      <alignment horizontal="center" vertical="center"/>
      <protection hidden="1"/>
    </xf>
    <xf numFmtId="0" fontId="136" fillId="0" borderId="0" xfId="0" applyFont="1" applyAlignment="1" applyProtection="1">
      <alignment horizontal="center" vertical="center"/>
      <protection hidden="1"/>
    </xf>
    <xf numFmtId="0" fontId="38" fillId="0" borderId="0" xfId="0" applyFont="1" applyAlignment="1" applyProtection="1">
      <alignment horizontal="right"/>
      <protection hidden="1"/>
    </xf>
    <xf numFmtId="0" fontId="38" fillId="0" borderId="0" xfId="0" applyFont="1" applyAlignment="1" applyProtection="1">
      <alignment horizontal="right" vertical="center"/>
      <protection hidden="1"/>
    </xf>
    <xf numFmtId="165" fontId="45" fillId="5" borderId="3" xfId="0" applyNumberFormat="1" applyFont="1" applyFill="1" applyBorder="1" applyAlignment="1" applyProtection="1">
      <alignment horizontal="left"/>
      <protection locked="0"/>
    </xf>
    <xf numFmtId="166" fontId="45" fillId="0" borderId="3" xfId="58" applyNumberFormat="1" applyFont="1" applyBorder="1" applyProtection="1">
      <protection hidden="1"/>
    </xf>
    <xf numFmtId="0" fontId="38" fillId="0" borderId="0" xfId="0" applyFont="1" applyAlignment="1" applyProtection="1">
      <alignment horizontal="left"/>
      <protection hidden="1"/>
    </xf>
    <xf numFmtId="0" fontId="29" fillId="5" borderId="3" xfId="105" applyFill="1" applyBorder="1" applyAlignment="1" applyProtection="1">
      <alignment horizontal="left"/>
      <protection locked="0"/>
    </xf>
    <xf numFmtId="0" fontId="38" fillId="0" borderId="0" xfId="0" applyFont="1" applyAlignment="1" applyProtection="1">
      <alignment horizontal="left" vertical="center" wrapText="1"/>
      <protection hidden="1"/>
    </xf>
    <xf numFmtId="0" fontId="38" fillId="0" borderId="0" xfId="0" applyFont="1" applyAlignment="1" applyProtection="1">
      <alignment horizontal="left" vertical="center"/>
      <protection hidden="1"/>
    </xf>
    <xf numFmtId="0" fontId="52" fillId="0" borderId="91" xfId="0" applyFont="1" applyBorder="1" applyAlignment="1" applyProtection="1">
      <alignment horizontal="center" vertical="center" wrapText="1"/>
      <protection hidden="1"/>
    </xf>
    <xf numFmtId="0" fontId="109" fillId="0" borderId="50" xfId="0" applyFont="1" applyBorder="1" applyAlignment="1" applyProtection="1">
      <alignment horizontal="left"/>
      <protection hidden="1"/>
    </xf>
    <xf numFmtId="14" fontId="45" fillId="5" borderId="3" xfId="0" applyNumberFormat="1" applyFont="1" applyFill="1" applyBorder="1" applyAlignment="1" applyProtection="1">
      <alignment horizontal="left"/>
      <protection locked="0"/>
    </xf>
    <xf numFmtId="0" fontId="12" fillId="0" borderId="0" xfId="0" applyFont="1" applyAlignment="1" applyProtection="1">
      <alignment horizontal="left"/>
      <protection hidden="1"/>
    </xf>
    <xf numFmtId="0" fontId="128" fillId="0" borderId="0" xfId="0" applyFont="1" applyAlignment="1" applyProtection="1">
      <alignment horizontal="left"/>
      <protection hidden="1"/>
    </xf>
    <xf numFmtId="0" fontId="23" fillId="5" borderId="3" xfId="0" applyFont="1" applyFill="1" applyBorder="1" applyAlignment="1" applyProtection="1">
      <alignment horizontal="left"/>
      <protection locked="0"/>
    </xf>
    <xf numFmtId="0" fontId="2" fillId="0" borderId="2" xfId="0" applyFont="1" applyBorder="1" applyAlignment="1" applyProtection="1">
      <alignment horizontal="center"/>
      <protection hidden="1"/>
    </xf>
    <xf numFmtId="0" fontId="3" fillId="0" borderId="2" xfId="0" applyFont="1" applyBorder="1" applyAlignment="1" applyProtection="1">
      <alignment horizontal="right"/>
      <protection hidden="1"/>
    </xf>
    <xf numFmtId="0" fontId="40" fillId="0" borderId="0" xfId="0" applyFont="1" applyAlignment="1" applyProtection="1">
      <alignment horizontal="center" vertical="center" wrapText="1"/>
      <protection hidden="1"/>
    </xf>
    <xf numFmtId="0" fontId="38" fillId="0" borderId="0" xfId="0" applyFont="1" applyAlignment="1" applyProtection="1">
      <alignment horizontal="center" wrapText="1"/>
      <protection hidden="1"/>
    </xf>
    <xf numFmtId="0" fontId="38" fillId="0" borderId="0" xfId="0" applyFont="1" applyAlignment="1" applyProtection="1">
      <alignment horizontal="center"/>
      <protection hidden="1"/>
    </xf>
    <xf numFmtId="44" fontId="45" fillId="5" borderId="3" xfId="0" applyNumberFormat="1" applyFont="1" applyFill="1" applyBorder="1" applyProtection="1">
      <protection locked="0"/>
    </xf>
    <xf numFmtId="14" fontId="45" fillId="5" borderId="3" xfId="0" applyNumberFormat="1" applyFont="1" applyFill="1" applyBorder="1" applyProtection="1">
      <protection locked="0"/>
    </xf>
    <xf numFmtId="0" fontId="45" fillId="5" borderId="3" xfId="0" applyFont="1" applyFill="1" applyBorder="1" applyProtection="1">
      <protection locked="0"/>
    </xf>
    <xf numFmtId="0" fontId="38" fillId="0" borderId="0" xfId="0" applyFont="1" applyAlignment="1" applyProtection="1">
      <alignment horizontal="center" vertical="center" wrapText="1"/>
      <protection hidden="1"/>
    </xf>
    <xf numFmtId="0" fontId="38" fillId="0" borderId="0" xfId="0" applyFont="1" applyAlignment="1" applyProtection="1">
      <alignment horizontal="center" vertical="center"/>
      <protection hidden="1"/>
    </xf>
    <xf numFmtId="0" fontId="38" fillId="0" borderId="0" xfId="0" applyFont="1" applyAlignment="1" applyProtection="1">
      <alignment horizontal="right" vertical="center" wrapText="1"/>
      <protection hidden="1"/>
    </xf>
    <xf numFmtId="0" fontId="38" fillId="0" borderId="0" xfId="0" applyFont="1" applyAlignment="1" applyProtection="1">
      <alignment horizontal="left" vertical="top" wrapText="1"/>
      <protection hidden="1"/>
    </xf>
    <xf numFmtId="0" fontId="45" fillId="5" borderId="59" xfId="0" applyFont="1" applyFill="1" applyBorder="1" applyAlignment="1" applyProtection="1">
      <alignment horizontal="left"/>
      <protection locked="0"/>
    </xf>
    <xf numFmtId="0" fontId="19" fillId="0" borderId="0" xfId="0" applyFont="1" applyAlignment="1" applyProtection="1">
      <alignment horizontal="right" vertical="center" wrapText="1"/>
      <protection hidden="1"/>
    </xf>
    <xf numFmtId="0" fontId="74" fillId="5" borderId="3" xfId="4" applyNumberFormat="1" applyFont="1" applyFill="1" applyBorder="1" applyAlignment="1" applyProtection="1">
      <alignment horizontal="center"/>
      <protection locked="0"/>
    </xf>
    <xf numFmtId="3" fontId="74" fillId="5" borderId="3" xfId="4" applyNumberFormat="1" applyFont="1" applyFill="1" applyBorder="1" applyAlignment="1" applyProtection="1">
      <alignment horizontal="center"/>
      <protection locked="0"/>
    </xf>
    <xf numFmtId="3" fontId="74" fillId="0" borderId="3" xfId="4" applyNumberFormat="1" applyFont="1" applyFill="1" applyBorder="1" applyAlignment="1" applyProtection="1">
      <alignment horizontal="center"/>
      <protection hidden="1"/>
    </xf>
    <xf numFmtId="0" fontId="74" fillId="5" borderId="0" xfId="4" applyNumberFormat="1" applyFont="1" applyFill="1" applyBorder="1" applyAlignment="1" applyProtection="1">
      <alignment horizontal="left"/>
      <protection locked="0"/>
    </xf>
    <xf numFmtId="0" fontId="19" fillId="0" borderId="0" xfId="0" applyFont="1" applyAlignment="1" applyProtection="1">
      <alignment horizontal="right" vertical="center"/>
      <protection hidden="1"/>
    </xf>
    <xf numFmtId="0" fontId="129" fillId="0" borderId="2" xfId="0" applyFont="1" applyBorder="1" applyAlignment="1" applyProtection="1">
      <alignment horizontal="left" vertical="top" wrapText="1"/>
      <protection hidden="1"/>
    </xf>
    <xf numFmtId="0" fontId="129" fillId="0" borderId="0" xfId="0" applyFont="1" applyAlignment="1" applyProtection="1">
      <alignment horizontal="left" vertical="top" wrapText="1"/>
      <protection hidden="1"/>
    </xf>
    <xf numFmtId="0" fontId="109" fillId="0" borderId="21" xfId="0" applyFont="1" applyBorder="1" applyAlignment="1" applyProtection="1">
      <alignment horizontal="left"/>
      <protection hidden="1"/>
    </xf>
    <xf numFmtId="0" fontId="31" fillId="8" borderId="26" xfId="0" applyFont="1" applyFill="1" applyBorder="1" applyAlignment="1">
      <alignment horizontal="center"/>
    </xf>
    <xf numFmtId="0" fontId="31" fillId="8" borderId="66" xfId="0" applyFont="1" applyFill="1" applyBorder="1" applyAlignment="1">
      <alignment horizontal="center"/>
    </xf>
    <xf numFmtId="0" fontId="31" fillId="8" borderId="27" xfId="0" applyFont="1" applyFill="1" applyBorder="1" applyAlignment="1">
      <alignment horizontal="center"/>
    </xf>
    <xf numFmtId="0" fontId="31" fillId="8" borderId="28" xfId="0" applyFont="1" applyFill="1" applyBorder="1" applyAlignment="1">
      <alignment horizontal="center"/>
    </xf>
    <xf numFmtId="0" fontId="2" fillId="0" borderId="0" xfId="0" applyFont="1" applyAlignment="1" applyProtection="1">
      <alignment vertical="top" wrapText="1"/>
      <protection hidden="1"/>
    </xf>
    <xf numFmtId="0" fontId="2" fillId="0" borderId="0" xfId="0" applyFont="1" applyAlignment="1" applyProtection="1">
      <alignment horizontal="left" vertical="top"/>
      <protection hidden="1"/>
    </xf>
    <xf numFmtId="0" fontId="2" fillId="0" borderId="0" xfId="0" applyFont="1" applyAlignment="1" applyProtection="1">
      <alignment vertical="top"/>
      <protection hidden="1"/>
    </xf>
    <xf numFmtId="0" fontId="33" fillId="0" borderId="0" xfId="0" applyFont="1" applyAlignment="1">
      <alignment horizontal="left" vertical="top" wrapText="1"/>
    </xf>
    <xf numFmtId="0" fontId="0" fillId="0" borderId="0" xfId="0" applyAlignment="1">
      <alignment horizontal="left" vertical="top" wrapText="1"/>
    </xf>
    <xf numFmtId="0" fontId="14" fillId="0" borderId="0" xfId="0" applyFont="1" applyAlignment="1" applyProtection="1">
      <alignment horizontal="left" vertical="top" wrapText="1"/>
      <protection hidden="1"/>
    </xf>
    <xf numFmtId="0" fontId="2" fillId="0" borderId="3" xfId="0" applyFont="1" applyBorder="1" applyAlignment="1" applyProtection="1">
      <alignment horizontal="left" vertical="top" wrapText="1"/>
      <protection hidden="1"/>
    </xf>
    <xf numFmtId="0" fontId="14" fillId="0" borderId="0" xfId="0" applyFont="1" applyAlignment="1" applyProtection="1">
      <alignment horizontal="left" vertical="top"/>
      <protection hidden="1"/>
    </xf>
    <xf numFmtId="165" fontId="45" fillId="0" borderId="3" xfId="0" applyNumberFormat="1" applyFont="1" applyBorder="1" applyAlignment="1" applyProtection="1">
      <alignment horizontal="left"/>
      <protection hidden="1"/>
    </xf>
    <xf numFmtId="166" fontId="45" fillId="0" borderId="25" xfId="58" applyNumberFormat="1" applyFont="1" applyBorder="1" applyProtection="1">
      <protection hidden="1"/>
    </xf>
    <xf numFmtId="0" fontId="3" fillId="0" borderId="0" xfId="0" applyFont="1" applyAlignment="1" applyProtection="1">
      <alignment horizontal="right"/>
      <protection hidden="1"/>
    </xf>
    <xf numFmtId="0" fontId="2" fillId="0" borderId="0" xfId="0" applyFont="1" applyAlignment="1" applyProtection="1">
      <alignment horizontal="center"/>
      <protection hidden="1"/>
    </xf>
    <xf numFmtId="0" fontId="45" fillId="7" borderId="3" xfId="0" applyFont="1" applyFill="1" applyBorder="1" applyAlignment="1" applyProtection="1">
      <alignment horizontal="left"/>
      <protection hidden="1"/>
    </xf>
    <xf numFmtId="14" fontId="23" fillId="5" borderId="3" xfId="0" applyNumberFormat="1" applyFont="1" applyFill="1" applyBorder="1" applyProtection="1">
      <protection locked="0"/>
    </xf>
    <xf numFmtId="0" fontId="23" fillId="5" borderId="3" xfId="0" applyFont="1" applyFill="1" applyBorder="1" applyProtection="1">
      <protection locked="0"/>
    </xf>
    <xf numFmtId="0" fontId="51" fillId="0" borderId="24" xfId="0" applyFont="1" applyBorder="1" applyAlignment="1" applyProtection="1">
      <alignment horizontal="left"/>
      <protection hidden="1"/>
    </xf>
    <xf numFmtId="0" fontId="33" fillId="0" borderId="0" xfId="0" applyFont="1" applyAlignment="1" applyProtection="1">
      <alignment horizontal="center" vertical="top" wrapText="1"/>
      <protection hidden="1"/>
    </xf>
    <xf numFmtId="0" fontId="45" fillId="0" borderId="3" xfId="0" applyFont="1" applyBorder="1" applyAlignment="1" applyProtection="1">
      <alignment horizontal="left"/>
      <protection hidden="1"/>
    </xf>
    <xf numFmtId="165" fontId="45" fillId="0" borderId="0" xfId="0" applyNumberFormat="1" applyFont="1" applyAlignment="1" applyProtection="1">
      <alignment horizontal="left"/>
      <protection hidden="1"/>
    </xf>
    <xf numFmtId="0" fontId="51" fillId="0" borderId="21" xfId="0" applyFont="1" applyBorder="1" applyAlignment="1" applyProtection="1">
      <alignment horizontal="left"/>
      <protection hidden="1"/>
    </xf>
    <xf numFmtId="0" fontId="62" fillId="0" borderId="0" xfId="0" applyFont="1" applyAlignment="1" applyProtection="1">
      <alignment horizontal="center" vertical="center"/>
      <protection hidden="1"/>
    </xf>
    <xf numFmtId="0" fontId="45" fillId="0" borderId="16" xfId="0" applyFont="1" applyBorder="1" applyAlignment="1" applyProtection="1">
      <alignment horizontal="left"/>
      <protection hidden="1"/>
    </xf>
    <xf numFmtId="0" fontId="38" fillId="0" borderId="2" xfId="0" applyFont="1" applyBorder="1" applyAlignment="1" applyProtection="1">
      <alignment horizontal="right"/>
      <protection hidden="1"/>
    </xf>
    <xf numFmtId="0" fontId="45" fillId="0" borderId="0" xfId="0" applyFont="1" applyAlignment="1" applyProtection="1">
      <alignment horizontal="left"/>
      <protection hidden="1"/>
    </xf>
    <xf numFmtId="0" fontId="52" fillId="0" borderId="36" xfId="0" applyFont="1" applyBorder="1" applyAlignment="1" applyProtection="1">
      <alignment horizontal="center" wrapText="1"/>
      <protection hidden="1"/>
    </xf>
    <xf numFmtId="0" fontId="52" fillId="0" borderId="36" xfId="0" applyFont="1" applyBorder="1" applyAlignment="1" applyProtection="1">
      <alignment horizontal="center"/>
      <protection hidden="1"/>
    </xf>
    <xf numFmtId="0" fontId="33" fillId="0" borderId="36" xfId="0" applyFont="1" applyBorder="1" applyAlignment="1" applyProtection="1">
      <alignment horizontal="center" wrapText="1"/>
      <protection hidden="1"/>
    </xf>
    <xf numFmtId="0" fontId="8" fillId="0" borderId="0" xfId="0" applyFont="1" applyAlignment="1" applyProtection="1">
      <alignment horizontal="left"/>
      <protection hidden="1"/>
    </xf>
    <xf numFmtId="0" fontId="2" fillId="0" borderId="22"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7" fillId="0" borderId="0" xfId="0" applyFont="1" applyAlignment="1" applyProtection="1">
      <alignment horizontal="left" vertical="center"/>
      <protection hidden="1"/>
    </xf>
    <xf numFmtId="0" fontId="33" fillId="0" borderId="0" xfId="0" applyFont="1" applyAlignment="1" applyProtection="1">
      <alignment horizontal="left" vertical="top" wrapText="1"/>
      <protection hidden="1"/>
    </xf>
    <xf numFmtId="0" fontId="68" fillId="0" borderId="0" xfId="105" applyFont="1" applyAlignment="1" applyProtection="1">
      <alignment horizontal="left" vertical="top" wrapText="1"/>
      <protection hidden="1"/>
    </xf>
    <xf numFmtId="0" fontId="33" fillId="0" borderId="0" xfId="0" applyFont="1" applyAlignment="1" applyProtection="1">
      <alignment horizontal="left" vertical="top"/>
      <protection hidden="1"/>
    </xf>
    <xf numFmtId="0" fontId="51" fillId="0" borderId="21" xfId="0" applyFont="1" applyBorder="1" applyAlignment="1" applyProtection="1">
      <alignment horizontal="left" vertical="center"/>
      <protection hidden="1"/>
    </xf>
    <xf numFmtId="0" fontId="5" fillId="0" borderId="0" xfId="0" applyFont="1" applyAlignment="1" applyProtection="1">
      <alignment horizontal="center" vertical="center"/>
      <protection hidden="1"/>
    </xf>
    <xf numFmtId="0" fontId="12" fillId="0" borderId="0" xfId="0" applyFont="1" applyAlignment="1" applyProtection="1">
      <alignment horizontal="center"/>
      <protection hidden="1"/>
    </xf>
    <xf numFmtId="0" fontId="2" fillId="0" borderId="0" xfId="0" applyFont="1" applyAlignment="1" applyProtection="1">
      <alignment horizontal="left" vertical="center"/>
      <protection hidden="1"/>
    </xf>
    <xf numFmtId="0" fontId="33" fillId="0" borderId="0" xfId="0" applyFont="1" applyAlignment="1" applyProtection="1">
      <alignment horizontal="left" vertical="center"/>
      <protection hidden="1"/>
    </xf>
    <xf numFmtId="0" fontId="134" fillId="26" borderId="81" xfId="0" applyFont="1" applyFill="1" applyBorder="1" applyAlignment="1">
      <alignment horizontal="center" vertical="center" wrapText="1" readingOrder="1"/>
    </xf>
    <xf numFmtId="0" fontId="134" fillId="26" borderId="83" xfId="0" applyFont="1" applyFill="1" applyBorder="1" applyAlignment="1">
      <alignment horizontal="center" vertical="center" wrapText="1" readingOrder="1"/>
    </xf>
    <xf numFmtId="171" fontId="134" fillId="29" borderId="76" xfId="0" applyNumberFormat="1" applyFont="1" applyFill="1" applyBorder="1" applyAlignment="1">
      <alignment horizontal="center" vertical="center" wrapText="1" readingOrder="1"/>
    </xf>
    <xf numFmtId="171" fontId="134" fillId="29" borderId="77" xfId="0" applyNumberFormat="1" applyFont="1" applyFill="1" applyBorder="1" applyAlignment="1">
      <alignment horizontal="center" vertical="center" wrapText="1" readingOrder="1"/>
    </xf>
    <xf numFmtId="171" fontId="134" fillId="29" borderId="82" xfId="0" applyNumberFormat="1" applyFont="1" applyFill="1" applyBorder="1" applyAlignment="1">
      <alignment horizontal="center" vertical="center" wrapText="1" readingOrder="1"/>
    </xf>
    <xf numFmtId="171" fontId="134" fillId="29" borderId="84" xfId="0" applyNumberFormat="1" applyFont="1" applyFill="1" applyBorder="1" applyAlignment="1">
      <alignment horizontal="center" vertical="center" wrapText="1" readingOrder="1"/>
    </xf>
    <xf numFmtId="0" fontId="91" fillId="25" borderId="78" xfId="0" applyFont="1" applyFill="1" applyBorder="1" applyAlignment="1">
      <alignment horizontal="center" vertical="center" wrapText="1"/>
    </xf>
    <xf numFmtId="0" fontId="91" fillId="25" borderId="79" xfId="0" applyFont="1" applyFill="1" applyBorder="1" applyAlignment="1">
      <alignment horizontal="center" vertical="center" wrapText="1"/>
    </xf>
    <xf numFmtId="0" fontId="91" fillId="25" borderId="80" xfId="0" applyFont="1" applyFill="1" applyBorder="1" applyAlignment="1">
      <alignment horizontal="center" vertical="center" wrapText="1"/>
    </xf>
    <xf numFmtId="0" fontId="50" fillId="5" borderId="53" xfId="0" applyFont="1" applyFill="1" applyBorder="1" applyAlignment="1">
      <alignment horizontal="center" vertical="center" wrapText="1"/>
    </xf>
    <xf numFmtId="0" fontId="50" fillId="5" borderId="9" xfId="0" applyFont="1" applyFill="1" applyBorder="1" applyAlignment="1">
      <alignment horizontal="center" vertical="center" wrapText="1"/>
    </xf>
    <xf numFmtId="0" fontId="113" fillId="24" borderId="0" xfId="0" applyFont="1" applyFill="1" applyAlignment="1">
      <alignment horizontal="left" vertical="center"/>
    </xf>
    <xf numFmtId="3" fontId="44" fillId="0" borderId="64" xfId="0" applyNumberFormat="1" applyFont="1" applyBorder="1" applyAlignment="1" applyProtection="1">
      <alignment horizontal="center" vertical="center"/>
      <protection hidden="1"/>
    </xf>
    <xf numFmtId="3" fontId="44" fillId="0" borderId="66" xfId="0" applyNumberFormat="1" applyFont="1" applyBorder="1" applyAlignment="1" applyProtection="1">
      <alignment horizontal="center" vertical="center"/>
      <protection hidden="1"/>
    </xf>
    <xf numFmtId="0" fontId="44" fillId="5" borderId="56" xfId="0" applyFont="1" applyFill="1" applyBorder="1" applyAlignment="1" applyProtection="1">
      <alignment horizontal="center" vertical="center"/>
      <protection locked="0"/>
    </xf>
    <xf numFmtId="0" fontId="44" fillId="5" borderId="46" xfId="0" applyFont="1" applyFill="1" applyBorder="1" applyAlignment="1" applyProtection="1">
      <alignment horizontal="center" vertical="center"/>
      <protection locked="0"/>
    </xf>
    <xf numFmtId="0" fontId="50" fillId="5" borderId="54" xfId="0" applyFont="1" applyFill="1" applyBorder="1" applyAlignment="1">
      <alignment horizontal="center" vertical="center"/>
    </xf>
    <xf numFmtId="0" fontId="50" fillId="5" borderId="60" xfId="0" applyFont="1" applyFill="1" applyBorder="1" applyAlignment="1">
      <alignment horizontal="center" vertical="center"/>
    </xf>
    <xf numFmtId="0" fontId="50" fillId="5" borderId="55" xfId="0" applyFont="1" applyFill="1" applyBorder="1" applyAlignment="1">
      <alignment horizontal="center" vertical="center"/>
    </xf>
    <xf numFmtId="0" fontId="50" fillId="5" borderId="8" xfId="0" applyFont="1" applyFill="1" applyBorder="1" applyAlignment="1">
      <alignment horizontal="center" vertical="center"/>
    </xf>
    <xf numFmtId="0" fontId="50" fillId="5" borderId="54" xfId="0" applyFont="1" applyFill="1" applyBorder="1" applyAlignment="1">
      <alignment horizontal="center" vertical="center" wrapText="1"/>
    </xf>
    <xf numFmtId="0" fontId="50" fillId="5" borderId="60" xfId="0" applyFont="1" applyFill="1" applyBorder="1" applyAlignment="1">
      <alignment horizontal="center" vertical="center" wrapText="1"/>
    </xf>
    <xf numFmtId="0" fontId="50" fillId="5" borderId="52" xfId="0" applyFont="1" applyFill="1" applyBorder="1" applyAlignment="1">
      <alignment horizontal="center" vertical="center"/>
    </xf>
    <xf numFmtId="0" fontId="50" fillId="5" borderId="10" xfId="0" applyFont="1" applyFill="1" applyBorder="1" applyAlignment="1">
      <alignment horizontal="center" vertical="center"/>
    </xf>
    <xf numFmtId="0" fontId="50" fillId="5" borderId="53" xfId="0" applyFont="1" applyFill="1" applyBorder="1" applyAlignment="1">
      <alignment horizontal="center" vertical="center"/>
    </xf>
    <xf numFmtId="0" fontId="50" fillId="5" borderId="9" xfId="0" applyFont="1" applyFill="1" applyBorder="1" applyAlignment="1">
      <alignment horizontal="center" vertical="center"/>
    </xf>
    <xf numFmtId="0" fontId="50" fillId="5" borderId="67" xfId="0" applyFont="1" applyFill="1" applyBorder="1" applyAlignment="1">
      <alignment horizontal="center" vertical="center"/>
    </xf>
    <xf numFmtId="0" fontId="50" fillId="5" borderId="38" xfId="0" applyFont="1" applyFill="1" applyBorder="1" applyAlignment="1">
      <alignment horizontal="center" vertical="center"/>
    </xf>
    <xf numFmtId="0" fontId="50" fillId="5" borderId="56" xfId="0" applyFont="1" applyFill="1" applyBorder="1" applyAlignment="1">
      <alignment horizontal="center" vertical="center"/>
    </xf>
    <xf numFmtId="0" fontId="50" fillId="5" borderId="49" xfId="0" applyFont="1" applyFill="1" applyBorder="1" applyAlignment="1">
      <alignment horizontal="center" vertical="center"/>
    </xf>
    <xf numFmtId="0" fontId="50" fillId="5" borderId="56" xfId="0" applyFont="1" applyFill="1" applyBorder="1" applyAlignment="1">
      <alignment horizontal="center" vertical="center" wrapText="1"/>
    </xf>
    <xf numFmtId="0" fontId="50" fillId="5" borderId="49" xfId="0" applyFont="1" applyFill="1" applyBorder="1" applyAlignment="1">
      <alignment horizontal="center" vertical="center" wrapText="1"/>
    </xf>
    <xf numFmtId="0" fontId="44" fillId="5" borderId="11" xfId="0" applyFont="1" applyFill="1" applyBorder="1" applyAlignment="1" applyProtection="1">
      <alignment horizontal="center" vertical="center"/>
      <protection locked="0"/>
    </xf>
    <xf numFmtId="0" fontId="44" fillId="5" borderId="69" xfId="0" applyFont="1" applyFill="1" applyBorder="1" applyAlignment="1" applyProtection="1">
      <alignment horizontal="center" vertical="center"/>
      <protection locked="0"/>
    </xf>
    <xf numFmtId="0" fontId="44" fillId="5" borderId="49" xfId="0" applyFont="1" applyFill="1" applyBorder="1" applyAlignment="1" applyProtection="1">
      <alignment horizontal="center" vertical="center"/>
      <protection locked="0"/>
    </xf>
    <xf numFmtId="0" fontId="44" fillId="5" borderId="70" xfId="0" applyFont="1" applyFill="1" applyBorder="1" applyAlignment="1" applyProtection="1">
      <alignment horizontal="center" vertical="center"/>
      <protection locked="0"/>
    </xf>
    <xf numFmtId="0" fontId="50" fillId="5" borderId="65" xfId="0" applyFont="1" applyFill="1" applyBorder="1" applyAlignment="1">
      <alignment horizontal="center" vertical="center" wrapText="1"/>
    </xf>
    <xf numFmtId="0" fontId="50" fillId="5" borderId="40" xfId="0" applyFont="1" applyFill="1" applyBorder="1" applyAlignment="1">
      <alignment horizontal="center" vertical="center" wrapText="1"/>
    </xf>
    <xf numFmtId="0" fontId="50" fillId="5" borderId="17" xfId="0" applyFont="1" applyFill="1" applyBorder="1" applyAlignment="1">
      <alignment horizontal="center" vertical="center" wrapText="1"/>
    </xf>
    <xf numFmtId="0" fontId="50" fillId="5" borderId="19" xfId="0" applyFont="1" applyFill="1" applyBorder="1" applyAlignment="1">
      <alignment horizontal="center" vertical="center" wrapText="1"/>
    </xf>
    <xf numFmtId="0" fontId="50" fillId="5" borderId="30" xfId="0" applyFont="1" applyFill="1" applyBorder="1" applyAlignment="1">
      <alignment horizontal="center" vertical="center" wrapText="1"/>
    </xf>
    <xf numFmtId="0" fontId="50" fillId="5" borderId="32" xfId="0" applyFont="1" applyFill="1" applyBorder="1" applyAlignment="1">
      <alignment horizontal="center" vertical="center" wrapText="1"/>
    </xf>
    <xf numFmtId="0" fontId="50" fillId="5" borderId="55" xfId="0" applyFont="1" applyFill="1" applyBorder="1" applyAlignment="1">
      <alignment horizontal="center" vertical="center" wrapText="1"/>
    </xf>
    <xf numFmtId="0" fontId="50" fillId="5" borderId="8" xfId="0" applyFont="1" applyFill="1" applyBorder="1" applyAlignment="1">
      <alignment horizontal="center" vertical="center" wrapText="1"/>
    </xf>
    <xf numFmtId="0" fontId="77" fillId="19" borderId="0" xfId="0" applyFont="1" applyFill="1" applyAlignment="1" applyProtection="1">
      <alignment horizontal="left" vertical="center" wrapText="1"/>
      <protection hidden="1"/>
    </xf>
    <xf numFmtId="0" fontId="65" fillId="19" borderId="26" xfId="0" applyFont="1" applyFill="1" applyBorder="1" applyAlignment="1">
      <alignment horizontal="center" vertical="center"/>
    </xf>
    <xf numFmtId="0" fontId="65" fillId="19" borderId="27" xfId="0" applyFont="1" applyFill="1" applyBorder="1" applyAlignment="1">
      <alignment horizontal="center" vertical="center"/>
    </xf>
    <xf numFmtId="0" fontId="65" fillId="19" borderId="28" xfId="0" applyFont="1" applyFill="1" applyBorder="1" applyAlignment="1">
      <alignment horizontal="center" vertical="center"/>
    </xf>
    <xf numFmtId="0" fontId="65" fillId="19" borderId="17" xfId="0" applyFont="1" applyFill="1" applyBorder="1" applyAlignment="1">
      <alignment horizontal="center" vertical="center"/>
    </xf>
    <xf numFmtId="0" fontId="65" fillId="19" borderId="18" xfId="0" applyFont="1" applyFill="1" applyBorder="1" applyAlignment="1">
      <alignment horizontal="center" vertical="center"/>
    </xf>
    <xf numFmtId="0" fontId="65" fillId="19" borderId="19" xfId="0" applyFont="1" applyFill="1" applyBorder="1" applyAlignment="1">
      <alignment horizontal="center" vertical="center"/>
    </xf>
    <xf numFmtId="0" fontId="114" fillId="0" borderId="22" xfId="0" applyFont="1" applyBorder="1" applyAlignment="1" applyProtection="1">
      <alignment horizontal="left"/>
      <protection hidden="1"/>
    </xf>
    <xf numFmtId="0" fontId="114" fillId="0" borderId="0" xfId="0" applyFont="1" applyAlignment="1" applyProtection="1">
      <alignment horizontal="left" vertical="top" wrapText="1"/>
      <protection hidden="1"/>
    </xf>
    <xf numFmtId="0" fontId="114" fillId="0" borderId="50" xfId="0" applyFont="1" applyBorder="1" applyAlignment="1" applyProtection="1">
      <alignment horizontal="left" vertical="top" wrapText="1"/>
      <protection hidden="1"/>
    </xf>
    <xf numFmtId="0" fontId="107" fillId="19" borderId="26" xfId="0" applyFont="1" applyFill="1" applyBorder="1" applyAlignment="1">
      <alignment horizontal="left"/>
    </xf>
    <xf numFmtId="0" fontId="107" fillId="19" borderId="27" xfId="0" applyFont="1" applyFill="1" applyBorder="1" applyAlignment="1">
      <alignment horizontal="left"/>
    </xf>
    <xf numFmtId="0" fontId="107" fillId="19" borderId="28" xfId="0" applyFont="1" applyFill="1" applyBorder="1" applyAlignment="1">
      <alignment horizontal="left"/>
    </xf>
    <xf numFmtId="0" fontId="107" fillId="21" borderId="26" xfId="0" applyFont="1" applyFill="1" applyBorder="1" applyAlignment="1">
      <alignment horizontal="left"/>
    </xf>
    <xf numFmtId="0" fontId="107" fillId="21" borderId="27" xfId="0" applyFont="1" applyFill="1" applyBorder="1" applyAlignment="1">
      <alignment horizontal="left"/>
    </xf>
    <xf numFmtId="0" fontId="107" fillId="21" borderId="28" xfId="0" applyFont="1" applyFill="1" applyBorder="1" applyAlignment="1">
      <alignment horizontal="left"/>
    </xf>
    <xf numFmtId="0" fontId="92" fillId="19" borderId="52" xfId="0" applyFont="1" applyFill="1" applyBorder="1" applyAlignment="1">
      <alignment horizontal="center" vertical="center"/>
    </xf>
    <xf numFmtId="0" fontId="92" fillId="19" borderId="12" xfId="0" applyFont="1" applyFill="1" applyBorder="1" applyAlignment="1">
      <alignment horizontal="center" vertical="center"/>
    </xf>
    <xf numFmtId="0" fontId="92" fillId="19" borderId="55" xfId="0" applyFont="1" applyFill="1" applyBorder="1" applyAlignment="1">
      <alignment horizontal="center" vertical="center"/>
    </xf>
    <xf numFmtId="0" fontId="92" fillId="19" borderId="1" xfId="0" applyFont="1" applyFill="1" applyBorder="1" applyAlignment="1">
      <alignment horizontal="center" vertical="center"/>
    </xf>
    <xf numFmtId="0" fontId="28" fillId="19" borderId="18" xfId="0" applyFont="1" applyFill="1" applyBorder="1" applyAlignment="1">
      <alignment horizontal="center" vertical="center"/>
    </xf>
    <xf numFmtId="0" fontId="28" fillId="19" borderId="3" xfId="0" applyFont="1" applyFill="1" applyBorder="1" applyAlignment="1">
      <alignment horizontal="center" vertical="center"/>
    </xf>
    <xf numFmtId="0" fontId="28" fillId="19" borderId="71" xfId="0" applyFont="1" applyFill="1" applyBorder="1" applyAlignment="1">
      <alignment horizontal="center" vertical="center"/>
    </xf>
    <xf numFmtId="0" fontId="28" fillId="19" borderId="58" xfId="0" applyFont="1" applyFill="1" applyBorder="1" applyAlignment="1">
      <alignment horizontal="center" vertical="center"/>
    </xf>
    <xf numFmtId="0" fontId="67" fillId="0" borderId="0" xfId="0" applyFont="1" applyAlignment="1">
      <alignment horizontal="center" vertical="center" wrapText="1"/>
    </xf>
    <xf numFmtId="0" fontId="92" fillId="19" borderId="45" xfId="0" applyFont="1" applyFill="1" applyBorder="1" applyAlignment="1">
      <alignment horizontal="center" vertical="center"/>
    </xf>
    <xf numFmtId="0" fontId="92" fillId="19" borderId="47" xfId="0" applyFont="1" applyFill="1" applyBorder="1" applyAlignment="1">
      <alignment horizontal="center" vertical="center"/>
    </xf>
    <xf numFmtId="0" fontId="92" fillId="19" borderId="41" xfId="0" applyFont="1" applyFill="1" applyBorder="1" applyAlignment="1">
      <alignment horizontal="center" vertical="center"/>
    </xf>
    <xf numFmtId="0" fontId="92" fillId="19" borderId="39" xfId="0" applyFont="1" applyFill="1" applyBorder="1" applyAlignment="1">
      <alignment horizontal="center" vertical="center"/>
    </xf>
    <xf numFmtId="0" fontId="92" fillId="19" borderId="53" xfId="0" applyFont="1" applyFill="1" applyBorder="1" applyAlignment="1">
      <alignment horizontal="center" vertical="center"/>
    </xf>
    <xf numFmtId="0" fontId="92" fillId="19" borderId="7" xfId="0" applyFont="1" applyFill="1" applyBorder="1" applyAlignment="1">
      <alignment horizontal="center" vertical="center"/>
    </xf>
    <xf numFmtId="0" fontId="64" fillId="0" borderId="0" xfId="0" applyFont="1" applyAlignment="1" applyProtection="1">
      <alignment horizontal="left"/>
      <protection hidden="1"/>
    </xf>
    <xf numFmtId="0" fontId="46" fillId="0" borderId="0" xfId="0" applyFont="1" applyAlignment="1" applyProtection="1">
      <alignment horizontal="left" vertical="center"/>
      <protection hidden="1"/>
    </xf>
    <xf numFmtId="0" fontId="58" fillId="0" borderId="36" xfId="0" applyFont="1" applyBorder="1" applyAlignment="1" applyProtection="1">
      <alignment horizontal="center" vertical="center" wrapText="1"/>
      <protection hidden="1"/>
    </xf>
    <xf numFmtId="0" fontId="58" fillId="0" borderId="36" xfId="0" applyFont="1" applyBorder="1" applyAlignment="1" applyProtection="1">
      <alignment horizontal="center" vertical="center"/>
      <protection hidden="1"/>
    </xf>
    <xf numFmtId="0" fontId="19" fillId="0" borderId="0" xfId="0" applyFont="1" applyAlignment="1" applyProtection="1">
      <alignment horizontal="left" vertical="center"/>
      <protection hidden="1"/>
    </xf>
    <xf numFmtId="0" fontId="84" fillId="0" borderId="0" xfId="0" applyFont="1" applyAlignment="1" applyProtection="1">
      <alignment horizontal="center" vertical="top" wrapText="1"/>
      <protection hidden="1"/>
    </xf>
    <xf numFmtId="44" fontId="33" fillId="5" borderId="3" xfId="58" applyFont="1" applyFill="1" applyBorder="1" applyAlignment="1" applyProtection="1">
      <alignment horizontal="left"/>
      <protection locked="0"/>
    </xf>
    <xf numFmtId="0" fontId="38" fillId="0" borderId="0" xfId="0" applyFont="1" applyAlignment="1" applyProtection="1">
      <alignment horizontal="left" wrapText="1"/>
      <protection hidden="1"/>
    </xf>
    <xf numFmtId="165" fontId="45" fillId="0" borderId="16" xfId="0" applyNumberFormat="1" applyFont="1" applyBorder="1" applyAlignment="1" applyProtection="1">
      <alignment horizontal="left"/>
      <protection hidden="1"/>
    </xf>
    <xf numFmtId="0" fontId="45" fillId="0" borderId="2" xfId="0" applyFont="1" applyBorder="1" applyAlignment="1" applyProtection="1">
      <alignment horizontal="left"/>
      <protection hidden="1"/>
    </xf>
    <xf numFmtId="0" fontId="38" fillId="0" borderId="0" xfId="0" applyFont="1" applyAlignment="1" applyProtection="1">
      <alignment horizontal="right" wrapText="1"/>
      <protection hidden="1"/>
    </xf>
    <xf numFmtId="0" fontId="20" fillId="0" borderId="0" xfId="0" applyFont="1" applyAlignment="1" applyProtection="1">
      <alignment horizontal="left" vertical="top" wrapText="1"/>
      <protection hidden="1"/>
    </xf>
    <xf numFmtId="0" fontId="51" fillId="0" borderId="0" xfId="0" applyFont="1" applyAlignment="1" applyProtection="1">
      <alignment horizontal="left" vertical="center"/>
      <protection hidden="1"/>
    </xf>
    <xf numFmtId="44" fontId="33" fillId="5" borderId="3" xfId="0" applyNumberFormat="1" applyFont="1" applyFill="1" applyBorder="1" applyProtection="1">
      <protection locked="0"/>
    </xf>
    <xf numFmtId="14" fontId="33" fillId="5" borderId="3" xfId="0" applyNumberFormat="1" applyFont="1" applyFill="1" applyBorder="1" applyProtection="1">
      <protection locked="0"/>
    </xf>
    <xf numFmtId="0" fontId="33" fillId="5" borderId="3" xfId="0" applyFont="1" applyFill="1" applyBorder="1" applyProtection="1">
      <protection locked="0"/>
    </xf>
    <xf numFmtId="0" fontId="33" fillId="5" borderId="3" xfId="0" applyFont="1" applyFill="1" applyBorder="1" applyAlignment="1" applyProtection="1">
      <alignment horizontal="center"/>
      <protection locked="0"/>
    </xf>
    <xf numFmtId="0" fontId="51" fillId="0" borderId="22" xfId="0" applyFont="1" applyBorder="1" applyAlignment="1" applyProtection="1">
      <alignment horizontal="left" vertical="center"/>
      <protection hidden="1"/>
    </xf>
    <xf numFmtId="0" fontId="17" fillId="0" borderId="0" xfId="0" applyFont="1" applyAlignment="1" applyProtection="1">
      <alignment horizontal="left" vertical="top" wrapText="1"/>
      <protection hidden="1"/>
    </xf>
    <xf numFmtId="0" fontId="18" fillId="0" borderId="0" xfId="0" applyFont="1" applyAlignment="1" applyProtection="1">
      <alignment horizontal="left" vertical="top" wrapText="1"/>
      <protection hidden="1"/>
    </xf>
    <xf numFmtId="0" fontId="33" fillId="7" borderId="3" xfId="0" applyFont="1" applyFill="1" applyBorder="1" applyAlignment="1" applyProtection="1">
      <alignment horizontal="center"/>
      <protection hidden="1"/>
    </xf>
    <xf numFmtId="0" fontId="57" fillId="0" borderId="0" xfId="0" applyFont="1" applyAlignment="1" applyProtection="1">
      <alignment horizontal="left"/>
      <protection hidden="1"/>
    </xf>
    <xf numFmtId="0" fontId="43" fillId="0" borderId="0" xfId="0" applyFont="1" applyAlignment="1" applyProtection="1">
      <alignment horizontal="center" vertical="top" wrapText="1"/>
      <protection hidden="1"/>
    </xf>
  </cellXfs>
  <cellStyles count="142">
    <cellStyle name="0,0_x000d__x000a_NA_x000d__x000a_" xfId="1" xr:uid="{00000000-0005-0000-0000-000000000000}"/>
    <cellStyle name="0,0_x000d__x000a_NA_x000d__x000a_ 2" xfId="2" xr:uid="{00000000-0005-0000-0000-000001000000}"/>
    <cellStyle name="Calculation" xfId="3" builtinId="22"/>
    <cellStyle name="Comma" xfId="4" builtinId="3"/>
    <cellStyle name="Comma 10" xfId="5" xr:uid="{00000000-0005-0000-0000-000004000000}"/>
    <cellStyle name="Comma 10 2" xfId="6" xr:uid="{00000000-0005-0000-0000-000005000000}"/>
    <cellStyle name="Comma 10 2 2" xfId="7" xr:uid="{00000000-0005-0000-0000-000006000000}"/>
    <cellStyle name="Comma 10 2 2 2" xfId="8" xr:uid="{00000000-0005-0000-0000-000007000000}"/>
    <cellStyle name="Comma 10 2 3" xfId="9" xr:uid="{00000000-0005-0000-0000-000008000000}"/>
    <cellStyle name="Comma 10 2 3 2" xfId="10" xr:uid="{00000000-0005-0000-0000-000009000000}"/>
    <cellStyle name="Comma 10 2 4" xfId="11" xr:uid="{00000000-0005-0000-0000-00000A000000}"/>
    <cellStyle name="Comma 10 3" xfId="12" xr:uid="{00000000-0005-0000-0000-00000B000000}"/>
    <cellStyle name="Comma 10 3 2" xfId="13" xr:uid="{00000000-0005-0000-0000-00000C000000}"/>
    <cellStyle name="Comma 10 4" xfId="14" xr:uid="{00000000-0005-0000-0000-00000D000000}"/>
    <cellStyle name="Comma 10 4 2" xfId="15" xr:uid="{00000000-0005-0000-0000-00000E000000}"/>
    <cellStyle name="Comma 10 5" xfId="16" xr:uid="{00000000-0005-0000-0000-00000F000000}"/>
    <cellStyle name="Comma 10 5 2" xfId="17" xr:uid="{00000000-0005-0000-0000-000010000000}"/>
    <cellStyle name="Comma 10 6" xfId="18" xr:uid="{00000000-0005-0000-0000-000011000000}"/>
    <cellStyle name="Comma 10 7" xfId="126" xr:uid="{00000000-0005-0000-0000-000012000000}"/>
    <cellStyle name="Comma 11" xfId="19" xr:uid="{00000000-0005-0000-0000-000013000000}"/>
    <cellStyle name="Comma 11 2" xfId="20" xr:uid="{00000000-0005-0000-0000-000014000000}"/>
    <cellStyle name="Comma 11 2 2" xfId="21" xr:uid="{00000000-0005-0000-0000-000015000000}"/>
    <cellStyle name="Comma 11 2 2 2" xfId="22" xr:uid="{00000000-0005-0000-0000-000016000000}"/>
    <cellStyle name="Comma 11 2 3" xfId="23" xr:uid="{00000000-0005-0000-0000-000017000000}"/>
    <cellStyle name="Comma 11 2 3 2" xfId="24" xr:uid="{00000000-0005-0000-0000-000018000000}"/>
    <cellStyle name="Comma 11 2 4" xfId="25" xr:uid="{00000000-0005-0000-0000-000019000000}"/>
    <cellStyle name="Comma 11 3" xfId="26" xr:uid="{00000000-0005-0000-0000-00001A000000}"/>
    <cellStyle name="Comma 11 3 2" xfId="27" xr:uid="{00000000-0005-0000-0000-00001B000000}"/>
    <cellStyle name="Comma 11 4" xfId="28" xr:uid="{00000000-0005-0000-0000-00001C000000}"/>
    <cellStyle name="Comma 11 4 2" xfId="29" xr:uid="{00000000-0005-0000-0000-00001D000000}"/>
    <cellStyle name="Comma 11 5" xfId="30" xr:uid="{00000000-0005-0000-0000-00001E000000}"/>
    <cellStyle name="Comma 11 5 2" xfId="31" xr:uid="{00000000-0005-0000-0000-00001F000000}"/>
    <cellStyle name="Comma 11 6" xfId="32" xr:uid="{00000000-0005-0000-0000-000020000000}"/>
    <cellStyle name="Comma 12" xfId="33" xr:uid="{00000000-0005-0000-0000-000021000000}"/>
    <cellStyle name="Comma 12 2" xfId="34" xr:uid="{00000000-0005-0000-0000-000022000000}"/>
    <cellStyle name="Comma 12 2 2" xfId="35" xr:uid="{00000000-0005-0000-0000-000023000000}"/>
    <cellStyle name="Comma 12 2 2 2" xfId="36" xr:uid="{00000000-0005-0000-0000-000024000000}"/>
    <cellStyle name="Comma 12 2 3" xfId="37" xr:uid="{00000000-0005-0000-0000-000025000000}"/>
    <cellStyle name="Comma 12 2 3 2" xfId="38" xr:uid="{00000000-0005-0000-0000-000026000000}"/>
    <cellStyle name="Comma 12 2 4" xfId="39" xr:uid="{00000000-0005-0000-0000-000027000000}"/>
    <cellStyle name="Comma 12 3" xfId="40" xr:uid="{00000000-0005-0000-0000-000028000000}"/>
    <cellStyle name="Comma 12 3 2" xfId="41" xr:uid="{00000000-0005-0000-0000-000029000000}"/>
    <cellStyle name="Comma 12 4" xfId="42" xr:uid="{00000000-0005-0000-0000-00002A000000}"/>
    <cellStyle name="Comma 12 4 2" xfId="43" xr:uid="{00000000-0005-0000-0000-00002B000000}"/>
    <cellStyle name="Comma 12 5" xfId="44" xr:uid="{00000000-0005-0000-0000-00002C000000}"/>
    <cellStyle name="Comma 12 5 2" xfId="45" xr:uid="{00000000-0005-0000-0000-00002D000000}"/>
    <cellStyle name="Comma 12 6" xfId="46" xr:uid="{00000000-0005-0000-0000-00002E000000}"/>
    <cellStyle name="Comma 13" xfId="47" xr:uid="{00000000-0005-0000-0000-00002F000000}"/>
    <cellStyle name="Comma 13 2" xfId="48" xr:uid="{00000000-0005-0000-0000-000030000000}"/>
    <cellStyle name="Comma 2" xfId="49" xr:uid="{00000000-0005-0000-0000-000031000000}"/>
    <cellStyle name="Comma 3" xfId="50" xr:uid="{00000000-0005-0000-0000-000032000000}"/>
    <cellStyle name="Comma 4" xfId="51" xr:uid="{00000000-0005-0000-0000-000033000000}"/>
    <cellStyle name="Comma 5" xfId="52" xr:uid="{00000000-0005-0000-0000-000034000000}"/>
    <cellStyle name="Comma 6" xfId="53" xr:uid="{00000000-0005-0000-0000-000035000000}"/>
    <cellStyle name="Comma 7" xfId="54" xr:uid="{00000000-0005-0000-0000-000036000000}"/>
    <cellStyle name="Comma 8" xfId="55" xr:uid="{00000000-0005-0000-0000-000037000000}"/>
    <cellStyle name="Comma 9" xfId="56" xr:uid="{00000000-0005-0000-0000-000038000000}"/>
    <cellStyle name="Comma 9 2" xfId="57" xr:uid="{00000000-0005-0000-0000-000039000000}"/>
    <cellStyle name="Currency" xfId="58" builtinId="4"/>
    <cellStyle name="Currency 2" xfId="59" xr:uid="{00000000-0005-0000-0000-00003B000000}"/>
    <cellStyle name="Currency 2 2" xfId="60" xr:uid="{00000000-0005-0000-0000-00003C000000}"/>
    <cellStyle name="Currency 3" xfId="61" xr:uid="{00000000-0005-0000-0000-00003D000000}"/>
    <cellStyle name="Currency 3 2" xfId="62" xr:uid="{00000000-0005-0000-0000-00003E000000}"/>
    <cellStyle name="Currency 3 2 2" xfId="63" xr:uid="{00000000-0005-0000-0000-00003F000000}"/>
    <cellStyle name="Currency 3 2 2 2" xfId="64" xr:uid="{00000000-0005-0000-0000-000040000000}"/>
    <cellStyle name="Currency 3 2 3" xfId="65" xr:uid="{00000000-0005-0000-0000-000041000000}"/>
    <cellStyle name="Currency 3 2 3 2" xfId="66" xr:uid="{00000000-0005-0000-0000-000042000000}"/>
    <cellStyle name="Currency 3 2 4" xfId="67" xr:uid="{00000000-0005-0000-0000-000043000000}"/>
    <cellStyle name="Currency 3 3" xfId="68" xr:uid="{00000000-0005-0000-0000-000044000000}"/>
    <cellStyle name="Currency 3 3 2" xfId="69" xr:uid="{00000000-0005-0000-0000-000045000000}"/>
    <cellStyle name="Currency 3 4" xfId="70" xr:uid="{00000000-0005-0000-0000-000046000000}"/>
    <cellStyle name="Currency 3 4 2" xfId="71" xr:uid="{00000000-0005-0000-0000-000047000000}"/>
    <cellStyle name="Currency 3 5" xfId="72" xr:uid="{00000000-0005-0000-0000-000048000000}"/>
    <cellStyle name="Currency 3 5 2" xfId="73" xr:uid="{00000000-0005-0000-0000-000049000000}"/>
    <cellStyle name="Currency 3 6" xfId="74" xr:uid="{00000000-0005-0000-0000-00004A000000}"/>
    <cellStyle name="Currency 4" xfId="75" xr:uid="{00000000-0005-0000-0000-00004B000000}"/>
    <cellStyle name="Currency 4 2" xfId="76" xr:uid="{00000000-0005-0000-0000-00004C000000}"/>
    <cellStyle name="Currency 4 2 2" xfId="77" xr:uid="{00000000-0005-0000-0000-00004D000000}"/>
    <cellStyle name="Currency 4 2 2 2" xfId="78" xr:uid="{00000000-0005-0000-0000-00004E000000}"/>
    <cellStyle name="Currency 4 2 3" xfId="79" xr:uid="{00000000-0005-0000-0000-00004F000000}"/>
    <cellStyle name="Currency 4 2 3 2" xfId="80" xr:uid="{00000000-0005-0000-0000-000050000000}"/>
    <cellStyle name="Currency 4 2 4" xfId="81" xr:uid="{00000000-0005-0000-0000-000051000000}"/>
    <cellStyle name="Currency 4 3" xfId="82" xr:uid="{00000000-0005-0000-0000-000052000000}"/>
    <cellStyle name="Currency 4 3 2" xfId="83" xr:uid="{00000000-0005-0000-0000-000053000000}"/>
    <cellStyle name="Currency 4 4" xfId="84" xr:uid="{00000000-0005-0000-0000-000054000000}"/>
    <cellStyle name="Currency 4 4 2" xfId="85" xr:uid="{00000000-0005-0000-0000-000055000000}"/>
    <cellStyle name="Currency 4 5" xfId="86" xr:uid="{00000000-0005-0000-0000-000056000000}"/>
    <cellStyle name="Currency 4 5 2" xfId="87" xr:uid="{00000000-0005-0000-0000-000057000000}"/>
    <cellStyle name="Currency 4 6" xfId="88" xr:uid="{00000000-0005-0000-0000-000058000000}"/>
    <cellStyle name="Currency 5" xfId="89" xr:uid="{00000000-0005-0000-0000-000059000000}"/>
    <cellStyle name="Currency 5 2" xfId="90" xr:uid="{00000000-0005-0000-0000-00005A000000}"/>
    <cellStyle name="Currency 5 2 2" xfId="91" xr:uid="{00000000-0005-0000-0000-00005B000000}"/>
    <cellStyle name="Currency 5 2 2 2" xfId="92" xr:uid="{00000000-0005-0000-0000-00005C000000}"/>
    <cellStyle name="Currency 5 2 3" xfId="93" xr:uid="{00000000-0005-0000-0000-00005D000000}"/>
    <cellStyle name="Currency 5 2 3 2" xfId="94" xr:uid="{00000000-0005-0000-0000-00005E000000}"/>
    <cellStyle name="Currency 5 2 4" xfId="95" xr:uid="{00000000-0005-0000-0000-00005F000000}"/>
    <cellStyle name="Currency 5 3" xfId="96" xr:uid="{00000000-0005-0000-0000-000060000000}"/>
    <cellStyle name="Currency 5 3 2" xfId="97" xr:uid="{00000000-0005-0000-0000-000061000000}"/>
    <cellStyle name="Currency 5 4" xfId="98" xr:uid="{00000000-0005-0000-0000-000062000000}"/>
    <cellStyle name="Currency 5 4 2" xfId="99" xr:uid="{00000000-0005-0000-0000-000063000000}"/>
    <cellStyle name="Currency 5 5" xfId="100" xr:uid="{00000000-0005-0000-0000-000064000000}"/>
    <cellStyle name="Currency 5 5 2" xfId="101" xr:uid="{00000000-0005-0000-0000-000065000000}"/>
    <cellStyle name="Currency 5 6" xfId="102" xr:uid="{00000000-0005-0000-0000-000066000000}"/>
    <cellStyle name="Currency 6" xfId="103" xr:uid="{00000000-0005-0000-0000-000067000000}"/>
    <cellStyle name="Currency 6 2" xfId="104" xr:uid="{00000000-0005-0000-0000-000068000000}"/>
    <cellStyle name="Hyperlink" xfId="105" builtinId="8"/>
    <cellStyle name="Hyperlink 2" xfId="106" xr:uid="{00000000-0005-0000-0000-00006A000000}"/>
    <cellStyle name="Hyperlink 3" xfId="107" xr:uid="{00000000-0005-0000-0000-00006B000000}"/>
    <cellStyle name="Normal" xfId="0" builtinId="0"/>
    <cellStyle name="Normal 10" xfId="134" xr:uid="{00000000-0005-0000-0000-00006D000000}"/>
    <cellStyle name="Normal 11" xfId="135" xr:uid="{00000000-0005-0000-0000-00006E000000}"/>
    <cellStyle name="Normal 12" xfId="136" xr:uid="{00000000-0005-0000-0000-00006F000000}"/>
    <cellStyle name="Normal 13" xfId="137" xr:uid="{00000000-0005-0000-0000-000070000000}"/>
    <cellStyle name="Normal 14" xfId="138" xr:uid="{00000000-0005-0000-0000-000071000000}"/>
    <cellStyle name="Normal 15" xfId="139" xr:uid="{00000000-0005-0000-0000-000072000000}"/>
    <cellStyle name="Normal 16" xfId="140" xr:uid="{00000000-0005-0000-0000-000073000000}"/>
    <cellStyle name="Normal 17" xfId="131" xr:uid="{00000000-0005-0000-0000-000074000000}"/>
    <cellStyle name="Normal 18" xfId="141" xr:uid="{00000000-0005-0000-0000-000075000000}"/>
    <cellStyle name="Normal 2" xfId="108" xr:uid="{00000000-0005-0000-0000-000076000000}"/>
    <cellStyle name="Normal 2 2" xfId="109" xr:uid="{00000000-0005-0000-0000-000077000000}"/>
    <cellStyle name="Normal 2 2 3" xfId="127" xr:uid="{00000000-0005-0000-0000-000078000000}"/>
    <cellStyle name="Normal 2 3" xfId="110" xr:uid="{00000000-0005-0000-0000-000079000000}"/>
    <cellStyle name="Normal 2 3 3" xfId="128" xr:uid="{00000000-0005-0000-0000-00007A000000}"/>
    <cellStyle name="Normal 2 5 3 2" xfId="111" xr:uid="{00000000-0005-0000-0000-00007B000000}"/>
    <cellStyle name="Normal 2_Wattage Table" xfId="112" xr:uid="{00000000-0005-0000-0000-00007C000000}"/>
    <cellStyle name="Normal 3" xfId="113" xr:uid="{00000000-0005-0000-0000-00007D000000}"/>
    <cellStyle name="Normal 4" xfId="124" xr:uid="{00000000-0005-0000-0000-00007E000000}"/>
    <cellStyle name="Normal 5" xfId="125" xr:uid="{00000000-0005-0000-0000-00007F000000}"/>
    <cellStyle name="Normal 6" xfId="130" xr:uid="{00000000-0005-0000-0000-000080000000}"/>
    <cellStyle name="Normal 7" xfId="129" xr:uid="{00000000-0005-0000-0000-000081000000}"/>
    <cellStyle name="Normal 8" xfId="132" xr:uid="{00000000-0005-0000-0000-000082000000}"/>
    <cellStyle name="Normal 9" xfId="133" xr:uid="{00000000-0005-0000-0000-000083000000}"/>
    <cellStyle name="Percent" xfId="114" builtinId="5"/>
    <cellStyle name="Percent 2" xfId="115" xr:uid="{00000000-0005-0000-0000-000085000000}"/>
    <cellStyle name="Percent 3" xfId="116" xr:uid="{00000000-0005-0000-0000-000086000000}"/>
    <cellStyle name="Percent 4" xfId="117" xr:uid="{00000000-0005-0000-0000-000087000000}"/>
    <cellStyle name="Percent 5" xfId="118" xr:uid="{00000000-0005-0000-0000-000088000000}"/>
    <cellStyle name="Percent 6" xfId="119" xr:uid="{00000000-0005-0000-0000-000089000000}"/>
    <cellStyle name="Percent 7" xfId="120" xr:uid="{00000000-0005-0000-0000-00008A000000}"/>
    <cellStyle name="Percent 8" xfId="121" xr:uid="{00000000-0005-0000-0000-00008B000000}"/>
    <cellStyle name="Percent 9" xfId="122" xr:uid="{00000000-0005-0000-0000-00008C000000}"/>
    <cellStyle name="Percent 9 2" xfId="123" xr:uid="{00000000-0005-0000-0000-00008D000000}"/>
  </cellStyles>
  <dxfs count="34">
    <dxf>
      <font>
        <color rgb="FF9C0006"/>
      </font>
      <fill>
        <patternFill>
          <bgColor rgb="FFFFC7CE"/>
        </patternFill>
      </fill>
    </dxf>
    <dxf>
      <font>
        <color rgb="FF006100"/>
      </font>
      <fill>
        <patternFill>
          <bgColor rgb="FFC6EFCE"/>
        </patternFill>
      </fill>
    </dxf>
    <dxf>
      <font>
        <color rgb="FF9C0006"/>
      </font>
    </dxf>
    <dxf>
      <font>
        <color rgb="FF006100"/>
      </font>
      <fill>
        <patternFill>
          <bgColor rgb="FFC6EFCE"/>
        </patternFill>
      </fill>
    </dxf>
    <dxf>
      <font>
        <color rgb="FF006100"/>
      </font>
      <fill>
        <patternFill>
          <bgColor rgb="FFC6EFCE"/>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border>
        <bottom style="thin">
          <color auto="1"/>
        </bottom>
        <vertical/>
        <horizontal/>
      </border>
    </dxf>
    <dxf>
      <border>
        <bottom style="thin">
          <color auto="1"/>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rgb="FF9C0006"/>
      </font>
    </dxf>
    <dxf>
      <font>
        <color theme="0"/>
      </font>
      <fill>
        <patternFill patternType="none">
          <bgColor auto="1"/>
        </patternFill>
      </fill>
      <border>
        <left/>
        <right/>
        <top/>
        <bottom/>
        <vertical/>
        <horizontal/>
      </border>
    </dxf>
    <dxf>
      <font>
        <color theme="0"/>
      </font>
    </dxf>
    <dxf>
      <font>
        <color theme="0"/>
      </font>
    </dxf>
    <dxf>
      <font>
        <color theme="0"/>
      </font>
      <fill>
        <patternFill patternType="none">
          <bgColor auto="1"/>
        </patternFill>
      </fill>
      <border>
        <left/>
        <right/>
        <top/>
        <bottom/>
        <vertical/>
        <horizontal/>
      </border>
    </dxf>
    <dxf>
      <font>
        <color rgb="FF9C0006"/>
      </font>
    </dxf>
    <dxf>
      <font>
        <color theme="0"/>
      </font>
    </dxf>
    <dxf>
      <font>
        <strike val="0"/>
        <outline val="0"/>
        <shadow val="0"/>
        <u val="none"/>
        <vertAlign val="baseline"/>
        <sz val="14"/>
      </font>
    </dxf>
    <dxf>
      <font>
        <strike val="0"/>
        <outline val="0"/>
        <shadow val="0"/>
        <u val="none"/>
        <vertAlign val="baseline"/>
        <sz val="14"/>
      </font>
    </dxf>
    <dxf>
      <font>
        <strike val="0"/>
        <outline val="0"/>
        <shadow val="0"/>
        <u val="none"/>
        <vertAlign val="baseline"/>
        <sz val="14"/>
      </font>
    </dxf>
    <dxf>
      <font>
        <b val="0"/>
        <i val="0"/>
        <strike val="0"/>
        <condense val="0"/>
        <extend val="0"/>
        <outline val="0"/>
        <shadow val="0"/>
        <u val="none"/>
        <vertAlign val="baseline"/>
        <sz val="14"/>
        <color auto="1"/>
        <name val="Arial Narrow"/>
        <scheme val="none"/>
      </font>
      <alignment horizontal="general" vertical="center" textRotation="0" wrapText="1" indent="0" justifyLastLine="0" shrinkToFit="0" readingOrder="0"/>
      <protection locked="1" hidden="1"/>
    </dxf>
    <dxf>
      <font>
        <strike val="0"/>
        <outline val="0"/>
        <shadow val="0"/>
        <u val="none"/>
        <vertAlign val="baseline"/>
        <sz val="14"/>
      </font>
    </dxf>
    <dxf>
      <font>
        <b/>
        <i val="0"/>
        <strike val="0"/>
        <condense val="0"/>
        <extend val="0"/>
        <outline val="0"/>
        <shadow val="0"/>
        <u val="none"/>
        <vertAlign val="baseline"/>
        <sz val="14"/>
        <color theme="0"/>
        <name val="Arial Narrow"/>
        <scheme val="none"/>
      </font>
      <alignment horizontal="center" vertical="center" textRotation="0" wrapText="1" indent="0" justifyLastLine="0" shrinkToFit="0" readingOrder="0"/>
      <protection locked="1" hidden="1"/>
    </dxf>
  </dxfs>
  <tableStyles count="0" defaultTableStyle="TableStyleMedium2" defaultPivotStyle="PivotStyleLight16"/>
  <colors>
    <mruColors>
      <color rgb="FFF0502D"/>
      <color rgb="FFF85208"/>
      <color rgb="FF142C41"/>
      <color rgb="FFC2D8EC"/>
      <color rgb="FF7FADD7"/>
      <color rgb="FF669ED0"/>
      <color rgb="FF326CA0"/>
      <color rgb="FFF9BBAD"/>
      <color rgb="FFFDE9D9"/>
      <color rgb="FFFCB8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firstButton="1"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11</xdr:col>
      <xdr:colOff>444500</xdr:colOff>
      <xdr:row>0</xdr:row>
      <xdr:rowOff>28575</xdr:rowOff>
    </xdr:from>
    <xdr:to>
      <xdr:col>17</xdr:col>
      <xdr:colOff>0</xdr:colOff>
      <xdr:row>1</xdr:row>
      <xdr:rowOff>208307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893050" y="28575"/>
          <a:ext cx="4117975" cy="94173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0</xdr:colOff>
      <xdr:row>0</xdr:row>
      <xdr:rowOff>264399</xdr:rowOff>
    </xdr:from>
    <xdr:to>
      <xdr:col>7</xdr:col>
      <xdr:colOff>0</xdr:colOff>
      <xdr:row>1</xdr:row>
      <xdr:rowOff>413542</xdr:rowOff>
    </xdr:to>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248400" y="264399"/>
          <a:ext cx="4000500" cy="84446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8</xdr:col>
      <xdr:colOff>736600</xdr:colOff>
      <xdr:row>2</xdr:row>
      <xdr:rowOff>184150</xdr:rowOff>
    </xdr:from>
    <xdr:to>
      <xdr:col>8</xdr:col>
      <xdr:colOff>2470150</xdr:colOff>
      <xdr:row>4</xdr:row>
      <xdr:rowOff>0</xdr:rowOff>
    </xdr:to>
    <xdr:sp macro="" textlink="">
      <xdr:nvSpPr>
        <xdr:cNvPr id="2" name="CommandButton1" hidden="1">
          <a:extLst>
            <a:ext uri="{63B3BB69-23CF-44E3-9099-C40C66FF867C}">
              <a14:compatExt xmlns:a14="http://schemas.microsoft.com/office/drawing/2010/main" spid="_x0000_s98328"/>
            </a:ext>
            <a:ext uri="{FF2B5EF4-FFF2-40B4-BE49-F238E27FC236}">
              <a16:creationId xmlns:a16="http://schemas.microsoft.com/office/drawing/2014/main" id="{00000000-0008-0000-0B00-000002000000}"/>
            </a:ext>
          </a:extLst>
        </xdr:cNvPr>
        <xdr:cNvSpPr/>
      </xdr:nvSpPr>
      <xdr:spPr bwMode="auto">
        <a:xfrm>
          <a:off x="10982325" y="2276475"/>
          <a:ext cx="173355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7</xdr:col>
      <xdr:colOff>1493744</xdr:colOff>
      <xdr:row>0</xdr:row>
      <xdr:rowOff>0</xdr:rowOff>
    </xdr:from>
    <xdr:to>
      <xdr:col>13</xdr:col>
      <xdr:colOff>312289</xdr:colOff>
      <xdr:row>2</xdr:row>
      <xdr:rowOff>76984</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768838" y="0"/>
          <a:ext cx="6977501" cy="145810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oneCellAnchor>
    <xdr:from>
      <xdr:col>7</xdr:col>
      <xdr:colOff>2463801</xdr:colOff>
      <xdr:row>0</xdr:row>
      <xdr:rowOff>107932</xdr:rowOff>
    </xdr:from>
    <xdr:ext cx="5486399" cy="1171593"/>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78726" y="107932"/>
          <a:ext cx="5486399" cy="1171593"/>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xdr:colOff>
          <xdr:row>12</xdr:row>
          <xdr:rowOff>0</xdr:rowOff>
        </xdr:from>
        <xdr:to>
          <xdr:col>4</xdr:col>
          <xdr:colOff>371475</xdr:colOff>
          <xdr:row>13</xdr:row>
          <xdr:rowOff>0</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F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Airflow and Charge testing is not applicable due to installation type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12</xdr:row>
          <xdr:rowOff>342900</xdr:rowOff>
        </xdr:from>
        <xdr:to>
          <xdr:col>2</xdr:col>
          <xdr:colOff>476250</xdr:colOff>
          <xdr:row>14</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F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Airflow complete.  See attached.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23</xdr:row>
          <xdr:rowOff>95250</xdr:rowOff>
        </xdr:from>
        <xdr:to>
          <xdr:col>8</xdr:col>
          <xdr:colOff>476250</xdr:colOff>
          <xdr:row>24</xdr:row>
          <xdr:rowOff>95250</xdr:rowOff>
        </xdr:to>
        <xdr:sp macro="" textlink="">
          <xdr:nvSpPr>
            <xdr:cNvPr id="63492" name="Option Button 4" hidden="1">
              <a:extLst>
                <a:ext uri="{63B3BB69-23CF-44E3-9099-C40C66FF867C}">
                  <a14:compatExt spid="_x0000_s63492"/>
                </a:ext>
                <a:ext uri="{FF2B5EF4-FFF2-40B4-BE49-F238E27FC236}">
                  <a16:creationId xmlns:a16="http://schemas.microsoft.com/office/drawing/2014/main" id="{00000000-0008-0000-0F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Check mailed to my Home Address or Mailing Address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38100</xdr:rowOff>
        </xdr:from>
        <xdr:to>
          <xdr:col>3</xdr:col>
          <xdr:colOff>0</xdr:colOff>
          <xdr:row>25</xdr:row>
          <xdr:rowOff>66675</xdr:rowOff>
        </xdr:to>
        <xdr:sp macro="" textlink="">
          <xdr:nvSpPr>
            <xdr:cNvPr id="63493" name="Option Button 5" hidden="1">
              <a:extLst>
                <a:ext uri="{63B3BB69-23CF-44E3-9099-C40C66FF867C}">
                  <a14:compatExt spid="_x0000_s63493"/>
                </a:ext>
                <a:ext uri="{FF2B5EF4-FFF2-40B4-BE49-F238E27FC236}">
                  <a16:creationId xmlns:a16="http://schemas.microsoft.com/office/drawing/2014/main" id="{00000000-0008-0000-0F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Assign to my installation Contractor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114300</xdr:rowOff>
        </xdr:from>
        <xdr:to>
          <xdr:col>4</xdr:col>
          <xdr:colOff>19050</xdr:colOff>
          <xdr:row>24</xdr:row>
          <xdr:rowOff>57150</xdr:rowOff>
        </xdr:to>
        <xdr:sp macro="" textlink="">
          <xdr:nvSpPr>
            <xdr:cNvPr id="63494" name="Option Button 6" hidden="1">
              <a:extLst>
                <a:ext uri="{63B3BB69-23CF-44E3-9099-C40C66FF867C}">
                  <a14:compatExt spid="_x0000_s63494"/>
                </a:ext>
                <a:ext uri="{FF2B5EF4-FFF2-40B4-BE49-F238E27FC236}">
                  <a16:creationId xmlns:a16="http://schemas.microsoft.com/office/drawing/2014/main" id="{00000000-0008-0000-0F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Credited to my PSEG Long Island electric account</a:t>
              </a:r>
            </a:p>
          </xdr:txBody>
        </xdr:sp>
        <xdr:clientData/>
      </xdr:twoCellAnchor>
    </mc:Choice>
    <mc:Fallback/>
  </mc:AlternateContent>
  <xdr:twoCellAnchor editAs="oneCell">
    <xdr:from>
      <xdr:col>7</xdr:col>
      <xdr:colOff>847725</xdr:colOff>
      <xdr:row>0</xdr:row>
      <xdr:rowOff>114300</xdr:rowOff>
    </xdr:from>
    <xdr:to>
      <xdr:col>11</xdr:col>
      <xdr:colOff>692150</xdr:colOff>
      <xdr:row>1</xdr:row>
      <xdr:rowOff>215900</xdr:rowOff>
    </xdr:to>
    <xdr:pic>
      <xdr:nvPicPr>
        <xdr:cNvPr id="8" name="Picture 2">
          <a:extLst>
            <a:ext uri="{FF2B5EF4-FFF2-40B4-BE49-F238E27FC236}">
              <a16:creationId xmlns:a16="http://schemas.microsoft.com/office/drawing/2014/main" id="{00000000-0008-0000-0F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1225" y="114300"/>
          <a:ext cx="3444875" cy="863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139701</xdr:colOff>
      <xdr:row>0</xdr:row>
      <xdr:rowOff>141861</xdr:rowOff>
    </xdr:from>
    <xdr:to>
      <xdr:col>12</xdr:col>
      <xdr:colOff>983616</xdr:colOff>
      <xdr:row>1</xdr:row>
      <xdr:rowOff>497417</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73976" y="141861"/>
          <a:ext cx="4834890" cy="10508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219075</xdr:colOff>
      <xdr:row>0</xdr:row>
      <xdr:rowOff>190558</xdr:rowOff>
    </xdr:from>
    <xdr:to>
      <xdr:col>10</xdr:col>
      <xdr:colOff>390525</xdr:colOff>
      <xdr:row>1</xdr:row>
      <xdr:rowOff>552159</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029575" y="190558"/>
          <a:ext cx="4606925" cy="105692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837585</xdr:colOff>
      <xdr:row>0</xdr:row>
      <xdr:rowOff>228601</xdr:rowOff>
    </xdr:from>
    <xdr:to>
      <xdr:col>10</xdr:col>
      <xdr:colOff>1692275</xdr:colOff>
      <xdr:row>1</xdr:row>
      <xdr:rowOff>454026</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62135" y="228601"/>
          <a:ext cx="4045565" cy="9207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850900</xdr:colOff>
      <xdr:row>32</xdr:row>
      <xdr:rowOff>120650</xdr:rowOff>
    </xdr:from>
    <xdr:to>
      <xdr:col>3</xdr:col>
      <xdr:colOff>0</xdr:colOff>
      <xdr:row>33</xdr:row>
      <xdr:rowOff>25401</xdr:rowOff>
    </xdr:to>
    <xdr:pic>
      <xdr:nvPicPr>
        <xdr:cNvPr id="99895" name="Picture 37" descr="Monkey Face Clip Art">
          <a:extLst>
            <a:ext uri="{FF2B5EF4-FFF2-40B4-BE49-F238E27FC236}">
              <a16:creationId xmlns:a16="http://schemas.microsoft.com/office/drawing/2014/main" id="{00000000-0008-0000-0500-00003786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3050" y="11963400"/>
          <a:ext cx="95250" cy="31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692717</xdr:colOff>
      <xdr:row>0</xdr:row>
      <xdr:rowOff>34925</xdr:rowOff>
    </xdr:from>
    <xdr:to>
      <xdr:col>13</xdr:col>
      <xdr:colOff>0</xdr:colOff>
      <xdr:row>1</xdr:row>
      <xdr:rowOff>187325</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a:stretch>
          <a:fillRect/>
        </a:stretch>
      </xdr:blipFill>
      <xdr:spPr>
        <a:xfrm>
          <a:off x="7655492" y="34925"/>
          <a:ext cx="3717358" cy="8477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571504</xdr:colOff>
      <xdr:row>0</xdr:row>
      <xdr:rowOff>28575</xdr:rowOff>
    </xdr:from>
    <xdr:to>
      <xdr:col>21</xdr:col>
      <xdr:colOff>602961</xdr:colOff>
      <xdr:row>1</xdr:row>
      <xdr:rowOff>111125</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9286879" y="28575"/>
          <a:ext cx="3695695" cy="8445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38586</xdr:colOff>
      <xdr:row>0</xdr:row>
      <xdr:rowOff>295275</xdr:rowOff>
    </xdr:from>
    <xdr:to>
      <xdr:col>12</xdr:col>
      <xdr:colOff>0</xdr:colOff>
      <xdr:row>1</xdr:row>
      <xdr:rowOff>539750</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82461" y="295275"/>
          <a:ext cx="4361964" cy="9429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51286</xdr:colOff>
      <xdr:row>0</xdr:row>
      <xdr:rowOff>306917</xdr:rowOff>
    </xdr:from>
    <xdr:to>
      <xdr:col>12</xdr:col>
      <xdr:colOff>758825</xdr:colOff>
      <xdr:row>1</xdr:row>
      <xdr:rowOff>551392</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03286" y="306917"/>
          <a:ext cx="4361964" cy="9429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1905</xdr:colOff>
      <xdr:row>16</xdr:row>
      <xdr:rowOff>0</xdr:rowOff>
    </xdr:from>
    <xdr:to>
      <xdr:col>2</xdr:col>
      <xdr:colOff>884570</xdr:colOff>
      <xdr:row>17</xdr:row>
      <xdr:rowOff>106083</xdr:rowOff>
    </xdr:to>
    <xdr:sp macro="" textlink="">
      <xdr:nvSpPr>
        <xdr:cNvPr id="2" name="Check Box 15" hidden="1">
          <a:extLst>
            <a:ext uri="{FF2B5EF4-FFF2-40B4-BE49-F238E27FC236}">
              <a16:creationId xmlns:a16="http://schemas.microsoft.com/office/drawing/2014/main" id="{00000000-0008-0000-0900-000002000000}"/>
            </a:ext>
          </a:extLst>
        </xdr:cNvPr>
        <xdr:cNvSpPr/>
      </xdr:nvSpPr>
      <xdr:spPr>
        <a:xfrm>
          <a:off x="1205865" y="3137535"/>
          <a:ext cx="593467" cy="219075"/>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mc:AlternateContent xmlns:mc="http://schemas.openxmlformats.org/markup-compatibility/2006">
    <mc:Choice xmlns:a14="http://schemas.microsoft.com/office/drawing/2010/main" Requires="a14">
      <xdr:twoCellAnchor editAs="oneCell">
        <xdr:from>
          <xdr:col>255</xdr:col>
          <xdr:colOff>0</xdr:colOff>
          <xdr:row>3</xdr:row>
          <xdr:rowOff>0</xdr:rowOff>
        </xdr:from>
        <xdr:to>
          <xdr:col>256</xdr:col>
          <xdr:colOff>0</xdr:colOff>
          <xdr:row>3</xdr:row>
          <xdr:rowOff>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0A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New 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255</xdr:col>
          <xdr:colOff>0</xdr:colOff>
          <xdr:row>3</xdr:row>
          <xdr:rowOff>0</xdr:rowOff>
        </xdr:from>
        <xdr:to>
          <xdr:col>256</xdr:col>
          <xdr:colOff>0</xdr:colOff>
          <xdr:row>3</xdr:row>
          <xdr:rowOff>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0A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Replacement Equipment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819150</xdr:colOff>
          <xdr:row>7</xdr:row>
          <xdr:rowOff>57150</xdr:rowOff>
        </xdr:from>
        <xdr:to>
          <xdr:col>2</xdr:col>
          <xdr:colOff>4219575</xdr:colOff>
          <xdr:row>8</xdr:row>
          <xdr:rowOff>85725</xdr:rowOff>
        </xdr:to>
        <xdr:sp macro="" textlink="">
          <xdr:nvSpPr>
            <xdr:cNvPr id="57352" name="Check Box 8" hidden="1">
              <a:extLst>
                <a:ext uri="{63B3BB69-23CF-44E3-9099-C40C66FF867C}">
                  <a14:compatExt spid="_x0000_s57352"/>
                </a:ext>
                <a:ext uri="{FF2B5EF4-FFF2-40B4-BE49-F238E27FC236}">
                  <a16:creationId xmlns:a16="http://schemas.microsoft.com/office/drawing/2014/main" id="{00000000-0008-0000-0A00-000008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W9 Form (For Entity receiving Incentives)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819150</xdr:colOff>
          <xdr:row>6</xdr:row>
          <xdr:rowOff>76200</xdr:rowOff>
        </xdr:from>
        <xdr:to>
          <xdr:col>2</xdr:col>
          <xdr:colOff>4476750</xdr:colOff>
          <xdr:row>7</xdr:row>
          <xdr:rowOff>66675</xdr:rowOff>
        </xdr:to>
        <xdr:sp macro="" textlink="">
          <xdr:nvSpPr>
            <xdr:cNvPr id="57355" name="Check Box 11" hidden="1">
              <a:extLst>
                <a:ext uri="{63B3BB69-23CF-44E3-9099-C40C66FF867C}">
                  <a14:compatExt spid="_x0000_s57355"/>
                </a:ext>
                <a:ext uri="{FF2B5EF4-FFF2-40B4-BE49-F238E27FC236}">
                  <a16:creationId xmlns:a16="http://schemas.microsoft.com/office/drawing/2014/main" id="{00000000-0008-0000-0A00-00000B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Itemized cost estimate for Customer-Side Make-Ready (CSMR) infrastructure on vendor letterhead</a:t>
              </a:r>
            </a:p>
          </xdr:txBody>
        </xdr:sp>
        <xdr:clientData/>
      </xdr:twoCellAnchor>
    </mc:Choice>
    <mc:Fallback/>
  </mc:AlternateContent>
  <xdr:oneCellAnchor>
    <xdr:from>
      <xdr:col>4</xdr:col>
      <xdr:colOff>611505</xdr:colOff>
      <xdr:row>2</xdr:row>
      <xdr:rowOff>0</xdr:rowOff>
    </xdr:from>
    <xdr:ext cx="277097" cy="309729"/>
    <xdr:sp macro="" textlink="">
      <xdr:nvSpPr>
        <xdr:cNvPr id="18" name="TextBox 17">
          <a:extLst>
            <a:ext uri="{FF2B5EF4-FFF2-40B4-BE49-F238E27FC236}">
              <a16:creationId xmlns:a16="http://schemas.microsoft.com/office/drawing/2014/main" id="{00000000-0008-0000-0900-000012000000}"/>
            </a:ext>
          </a:extLst>
        </xdr:cNvPr>
        <xdr:cNvSpPr txBox="1"/>
      </xdr:nvSpPr>
      <xdr:spPr>
        <a:xfrm>
          <a:off x="5780405" y="152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1</xdr:col>
      <xdr:colOff>1905</xdr:colOff>
      <xdr:row>8</xdr:row>
      <xdr:rowOff>149225</xdr:rowOff>
    </xdr:from>
    <xdr:ext cx="882665" cy="316518"/>
    <xdr:sp macro="" textlink="">
      <xdr:nvSpPr>
        <xdr:cNvPr id="15" name="Check Box 15" hidden="1">
          <a:extLst>
            <a:ext uri="{FF2B5EF4-FFF2-40B4-BE49-F238E27FC236}">
              <a16:creationId xmlns:a16="http://schemas.microsoft.com/office/drawing/2014/main" id="{00000000-0008-0000-0900-00000F000000}"/>
            </a:ext>
          </a:extLst>
        </xdr:cNvPr>
        <xdr:cNvSpPr/>
      </xdr:nvSpPr>
      <xdr:spPr>
        <a:xfrm>
          <a:off x="1221105" y="4368800"/>
          <a:ext cx="882665" cy="309283"/>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oneCellAnchor>
  <mc:AlternateContent xmlns:mc="http://schemas.openxmlformats.org/markup-compatibility/2006">
    <mc:Choice xmlns:a14="http://schemas.microsoft.com/office/drawing/2010/main" Requires="a14">
      <xdr:twoCellAnchor editAs="oneCell">
        <xdr:from>
          <xdr:col>1</xdr:col>
          <xdr:colOff>819150</xdr:colOff>
          <xdr:row>4</xdr:row>
          <xdr:rowOff>333375</xdr:rowOff>
        </xdr:from>
        <xdr:to>
          <xdr:col>3</xdr:col>
          <xdr:colOff>38100</xdr:colOff>
          <xdr:row>6</xdr:row>
          <xdr:rowOff>114300</xdr:rowOff>
        </xdr:to>
        <xdr:sp macro="" textlink="">
          <xdr:nvSpPr>
            <xdr:cNvPr id="58077" name="Check Box 733" hidden="1">
              <a:extLst>
                <a:ext uri="{63B3BB69-23CF-44E3-9099-C40C66FF867C}">
                  <a14:compatExt spid="_x0000_s58077"/>
                </a:ext>
                <a:ext uri="{FF2B5EF4-FFF2-40B4-BE49-F238E27FC236}">
                  <a16:creationId xmlns:a16="http://schemas.microsoft.com/office/drawing/2014/main" id="{00000000-0008-0000-0A00-0000DD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Completed and signed Application/Workbook in .xlsx file type. Must be either a wet signature or e-signature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10</xdr:row>
          <xdr:rowOff>114300</xdr:rowOff>
        </xdr:from>
        <xdr:to>
          <xdr:col>2</xdr:col>
          <xdr:colOff>3771900</xdr:colOff>
          <xdr:row>11</xdr:row>
          <xdr:rowOff>104775</xdr:rowOff>
        </xdr:to>
        <xdr:sp macro="" textlink="">
          <xdr:nvSpPr>
            <xdr:cNvPr id="58078" name="Check Box 734" hidden="1">
              <a:extLst>
                <a:ext uri="{63B3BB69-23CF-44E3-9099-C40C66FF867C}">
                  <a14:compatExt spid="_x0000_s58078"/>
                </a:ext>
                <a:ext uri="{FF2B5EF4-FFF2-40B4-BE49-F238E27FC236}">
                  <a16:creationId xmlns:a16="http://schemas.microsoft.com/office/drawing/2014/main" id="{00000000-0008-0000-0A00-0000DEE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Load Letter (if applicable) - Submitted to Building and Renovation Services Via Email:</a:t>
              </a:r>
            </a:p>
          </xdr:txBody>
        </xdr:sp>
        <xdr:clientData/>
      </xdr:twoCellAnchor>
    </mc:Choice>
    <mc:Fallback/>
  </mc:AlternateContent>
  <xdr:oneCellAnchor>
    <xdr:from>
      <xdr:col>4</xdr:col>
      <xdr:colOff>611505</xdr:colOff>
      <xdr:row>16</xdr:row>
      <xdr:rowOff>0</xdr:rowOff>
    </xdr:from>
    <xdr:ext cx="277097" cy="309729"/>
    <xdr:sp macro="" textlink="">
      <xdr:nvSpPr>
        <xdr:cNvPr id="22" name="TextBox 21">
          <a:extLst>
            <a:ext uri="{FF2B5EF4-FFF2-40B4-BE49-F238E27FC236}">
              <a16:creationId xmlns:a16="http://schemas.microsoft.com/office/drawing/2014/main" id="{00000000-0008-0000-0900-000016000000}"/>
            </a:ext>
          </a:extLst>
        </xdr:cNvPr>
        <xdr:cNvSpPr txBox="1"/>
      </xdr:nvSpPr>
      <xdr:spPr>
        <a:xfrm>
          <a:off x="5978635" y="1524000"/>
          <a:ext cx="277097" cy="3097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oneCellAnchor>
    <xdr:from>
      <xdr:col>2</xdr:col>
      <xdr:colOff>1905</xdr:colOff>
      <xdr:row>16</xdr:row>
      <xdr:rowOff>0</xdr:rowOff>
    </xdr:from>
    <xdr:ext cx="882665" cy="316518"/>
    <xdr:sp macro="" textlink="">
      <xdr:nvSpPr>
        <xdr:cNvPr id="24" name="Check Box 15" hidden="1">
          <a:extLst>
            <a:ext uri="{FF2B5EF4-FFF2-40B4-BE49-F238E27FC236}">
              <a16:creationId xmlns:a16="http://schemas.microsoft.com/office/drawing/2014/main" id="{00000000-0008-0000-0900-000018000000}"/>
            </a:ext>
          </a:extLst>
        </xdr:cNvPr>
        <xdr:cNvSpPr/>
      </xdr:nvSpPr>
      <xdr:spPr>
        <a:xfrm>
          <a:off x="1211166" y="2890768"/>
          <a:ext cx="882665" cy="316518"/>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oneCellAnchor>
  <xdr:oneCellAnchor>
    <xdr:from>
      <xdr:col>2</xdr:col>
      <xdr:colOff>1905</xdr:colOff>
      <xdr:row>16</xdr:row>
      <xdr:rowOff>0</xdr:rowOff>
    </xdr:from>
    <xdr:ext cx="885840" cy="315909"/>
    <xdr:sp macro="" textlink="">
      <xdr:nvSpPr>
        <xdr:cNvPr id="27" name="Check Box 15" hidden="1">
          <a:extLst>
            <a:ext uri="{FF2B5EF4-FFF2-40B4-BE49-F238E27FC236}">
              <a16:creationId xmlns:a16="http://schemas.microsoft.com/office/drawing/2014/main" id="{00000000-0008-0000-0900-00001B000000}"/>
            </a:ext>
          </a:extLst>
        </xdr:cNvPr>
        <xdr:cNvSpPr/>
      </xdr:nvSpPr>
      <xdr:spPr>
        <a:xfrm>
          <a:off x="1211166" y="4853747"/>
          <a:ext cx="885840" cy="315909"/>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oneCellAnchor>
  <xdr:twoCellAnchor editAs="oneCell">
    <xdr:from>
      <xdr:col>4</xdr:col>
      <xdr:colOff>763410</xdr:colOff>
      <xdr:row>0</xdr:row>
      <xdr:rowOff>295275</xdr:rowOff>
    </xdr:from>
    <xdr:to>
      <xdr:col>9</xdr:col>
      <xdr:colOff>0</xdr:colOff>
      <xdr:row>1</xdr:row>
      <xdr:rowOff>514350</xdr:rowOff>
    </xdr:to>
    <xdr:pic>
      <xdr:nvPicPr>
        <xdr:cNvPr id="4" name="Picture 3">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564260" y="295275"/>
          <a:ext cx="4218165" cy="911225"/>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800100</xdr:colOff>
          <xdr:row>9</xdr:row>
          <xdr:rowOff>228600</xdr:rowOff>
        </xdr:from>
        <xdr:to>
          <xdr:col>2</xdr:col>
          <xdr:colOff>4219575</xdr:colOff>
          <xdr:row>10</xdr:row>
          <xdr:rowOff>85725</xdr:rowOff>
        </xdr:to>
        <xdr:sp macro="" textlink="">
          <xdr:nvSpPr>
            <xdr:cNvPr id="58125" name="Check Box 8" hidden="1">
              <a:extLst>
                <a:ext uri="{63B3BB69-23CF-44E3-9099-C40C66FF867C}">
                  <a14:compatExt spid="_x0000_s58125"/>
                </a:ext>
                <a:ext uri="{FF2B5EF4-FFF2-40B4-BE49-F238E27FC236}">
                  <a16:creationId xmlns:a16="http://schemas.microsoft.com/office/drawing/2014/main" id="{00000000-0008-0000-0A00-00000DE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A copy of the Customers PSEG Long Island Electric Bill  (if existing or upgrading service)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819150</xdr:colOff>
          <xdr:row>8</xdr:row>
          <xdr:rowOff>47625</xdr:rowOff>
        </xdr:from>
        <xdr:to>
          <xdr:col>2</xdr:col>
          <xdr:colOff>4229100</xdr:colOff>
          <xdr:row>9</xdr:row>
          <xdr:rowOff>190500</xdr:rowOff>
        </xdr:to>
        <xdr:sp macro="" textlink="">
          <xdr:nvSpPr>
            <xdr:cNvPr id="58126" name="Check Box 8" hidden="1">
              <a:extLst>
                <a:ext uri="{63B3BB69-23CF-44E3-9099-C40C66FF867C}">
                  <a14:compatExt spid="_x0000_s58126"/>
                </a:ext>
                <a:ext uri="{FF2B5EF4-FFF2-40B4-BE49-F238E27FC236}">
                  <a16:creationId xmlns:a16="http://schemas.microsoft.com/office/drawing/2014/main" id="{00000000-0008-0000-0A00-00000EE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Letter of Authorization/Agency if Customer will not be receiving the incentives as part of this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12</xdr:row>
          <xdr:rowOff>28575</xdr:rowOff>
        </xdr:from>
        <xdr:to>
          <xdr:col>2</xdr:col>
          <xdr:colOff>4219575</xdr:colOff>
          <xdr:row>13</xdr:row>
          <xdr:rowOff>47625</xdr:rowOff>
        </xdr:to>
        <xdr:sp macro="" textlink="">
          <xdr:nvSpPr>
            <xdr:cNvPr id="58128" name="Check Box 8" hidden="1">
              <a:extLst>
                <a:ext uri="{63B3BB69-23CF-44E3-9099-C40C66FF867C}">
                  <a14:compatExt spid="_x0000_s58128"/>
                </a:ext>
                <a:ext uri="{FF2B5EF4-FFF2-40B4-BE49-F238E27FC236}">
                  <a16:creationId xmlns:a16="http://schemas.microsoft.com/office/drawing/2014/main" id="{00000000-0008-0000-0A00-000010E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Charge Letter (if available and applicable)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12</xdr:row>
          <xdr:rowOff>219075</xdr:rowOff>
        </xdr:from>
        <xdr:to>
          <xdr:col>2</xdr:col>
          <xdr:colOff>4219575</xdr:colOff>
          <xdr:row>15</xdr:row>
          <xdr:rowOff>0</xdr:rowOff>
        </xdr:to>
        <xdr:sp macro="" textlink="">
          <xdr:nvSpPr>
            <xdr:cNvPr id="58129" name="Check Box 8" hidden="1">
              <a:extLst>
                <a:ext uri="{63B3BB69-23CF-44E3-9099-C40C66FF867C}">
                  <a14:compatExt spid="_x0000_s58129"/>
                </a:ext>
                <a:ext uri="{FF2B5EF4-FFF2-40B4-BE49-F238E27FC236}">
                  <a16:creationId xmlns:a16="http://schemas.microsoft.com/office/drawing/2014/main" id="{00000000-0008-0000-0A00-000011E3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Site/Layout Plans: Indicate the number of chargers and their proposed locations. The layout must align with the information provided in your application. </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13" displayName="Table13" ref="E8:H11" totalsRowShown="0" headerRowDxfId="33" dataDxfId="32">
  <tableColumns count="4">
    <tableColumn id="1" xr3:uid="{00000000-0010-0000-0000-000001000000}" name="Port Type" dataDxfId="31"/>
    <tableColumn id="2" xr3:uid="{00000000-0010-0000-0000-000002000000}" name="100% Tier" dataDxfId="30"/>
    <tableColumn id="3" xr3:uid="{00000000-0010-0000-0000-000003000000}" name="90% Tier" dataDxfId="29"/>
    <tableColumn id="4" xr3:uid="{00000000-0010-0000-0000-000004000000}" name="50% Tier" dataDxfId="28"/>
  </tableColumns>
  <tableStyleInfo name="TableStyleMedium14"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segliny.com/saveenergyandmoney/energystarrebates" TargetMode="External"/><Relationship Id="rId1" Type="http://schemas.openxmlformats.org/officeDocument/2006/relationships/hyperlink" Target="http://www.neep.org/"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hyperlink" Target="http://www.pseglinyportal.com/" TargetMode="External"/><Relationship Id="rId2" Type="http://schemas.openxmlformats.org/officeDocument/2006/relationships/hyperlink" Target="https://www.psegliny.com/en/buildingrenovationservices" TargetMode="External"/><Relationship Id="rId1" Type="http://schemas.openxmlformats.org/officeDocument/2006/relationships/hyperlink" Target="mailto:PSEG-LI-EVFLEETS@pseg.com" TargetMode="External"/><Relationship Id="rId6" Type="http://schemas.openxmlformats.org/officeDocument/2006/relationships/drawing" Target="../drawings/drawing8.xml"/><Relationship Id="rId5" Type="http://schemas.openxmlformats.org/officeDocument/2006/relationships/printerSettings" Target="../printerSettings/printerSettings10.bin"/><Relationship Id="rId4" Type="http://schemas.openxmlformats.org/officeDocument/2006/relationships/hyperlink" Target="https://www.psegliny.com/en/saveenergyandmoney/GreenEnergy/EV/FleetOwners/FleetMR" TargetMode="Externa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9.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1.bin"/><Relationship Id="rId1" Type="http://schemas.openxmlformats.org/officeDocument/2006/relationships/hyperlink" Target="mailto:PSEGLongIslandBRSLI@pseg.com"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drawing" Target="../drawings/drawing13.xml"/><Relationship Id="rId7" Type="http://schemas.openxmlformats.org/officeDocument/2006/relationships/ctrlProp" Target="../ctrlProps/ctrlProp13.xml"/><Relationship Id="rId2" Type="http://schemas.openxmlformats.org/officeDocument/2006/relationships/printerSettings" Target="../printerSettings/printerSettings16.bin"/><Relationship Id="rId1" Type="http://schemas.openxmlformats.org/officeDocument/2006/relationships/hyperlink" Target="mailto:HomeComfortLI@pseg.com" TargetMode="External"/><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vmlDrawing" Target="../drawings/vmlDrawing2.vml"/><Relationship Id="rId9" Type="http://schemas.openxmlformats.org/officeDocument/2006/relationships/ctrlProp" Target="../ctrlProps/ctrlProp1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nyserda.ny.gov/ny/disadvantaged-communitie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5">
    <pageSetUpPr fitToPage="1"/>
  </sheetPr>
  <dimension ref="A1:AD155"/>
  <sheetViews>
    <sheetView showGridLines="0" zoomScaleNormal="100" zoomScaleSheetLayoutView="99" workbookViewId="0"/>
  </sheetViews>
  <sheetFormatPr defaultColWidth="0" defaultRowHeight="15.6" customHeight="1" zeroHeight="1" x14ac:dyDescent="0.25"/>
  <cols>
    <col min="1" max="1" width="2.5703125" style="108" customWidth="1"/>
    <col min="2" max="2" width="9.28515625" style="108" customWidth="1"/>
    <col min="3" max="3" width="2.5703125" style="108" customWidth="1"/>
    <col min="4" max="4" width="4.5703125" style="108" customWidth="1"/>
    <col min="5" max="16" width="12.5703125" style="108" customWidth="1"/>
    <col min="17" max="17" width="2.5703125" style="108" customWidth="1"/>
    <col min="18" max="16384" width="0" style="108" hidden="1"/>
  </cols>
  <sheetData>
    <row r="1" spans="1:30" ht="60" customHeight="1" x14ac:dyDescent="0.25">
      <c r="A1" s="125"/>
      <c r="B1" s="127" t="str">
        <f>'General Information'!A1</f>
        <v>2025 Fleet Make-Ready Program</v>
      </c>
      <c r="C1" s="128"/>
      <c r="D1" s="128"/>
      <c r="E1" s="128"/>
      <c r="F1" s="128"/>
      <c r="G1" s="127"/>
      <c r="H1" s="128"/>
      <c r="I1" s="128"/>
      <c r="J1" s="125"/>
      <c r="K1" s="125"/>
      <c r="L1" s="125"/>
      <c r="M1" s="125"/>
      <c r="N1" s="125"/>
      <c r="O1" s="125"/>
      <c r="P1" s="125"/>
      <c r="Q1" s="125"/>
      <c r="R1" s="107"/>
      <c r="S1" s="107"/>
      <c r="T1" s="107"/>
      <c r="U1" s="107"/>
      <c r="V1" s="107"/>
      <c r="W1" s="107"/>
      <c r="X1" s="107"/>
      <c r="Y1" s="107"/>
      <c r="Z1" s="107"/>
      <c r="AA1" s="107"/>
      <c r="AB1" s="107"/>
      <c r="AC1" s="107"/>
      <c r="AD1" s="107"/>
    </row>
    <row r="2" spans="1:30" ht="32.1" customHeight="1" thickBot="1" x14ac:dyDescent="0.4">
      <c r="A2" s="125"/>
      <c r="B2" s="132" t="s">
        <v>91</v>
      </c>
      <c r="C2" s="130"/>
      <c r="D2" s="131"/>
      <c r="E2" s="131"/>
      <c r="F2" s="131"/>
      <c r="G2" s="129"/>
      <c r="H2" s="130"/>
      <c r="I2" s="131"/>
      <c r="J2" s="125"/>
      <c r="K2" s="125"/>
      <c r="L2" s="125"/>
      <c r="M2" s="125"/>
      <c r="N2" s="125"/>
      <c r="O2" s="125"/>
      <c r="P2" s="125"/>
      <c r="Q2" s="125"/>
      <c r="R2" s="51"/>
      <c r="S2" s="51"/>
      <c r="T2" s="51"/>
      <c r="U2" s="51"/>
      <c r="V2" s="51"/>
      <c r="W2" s="51"/>
      <c r="X2" s="51"/>
      <c r="Y2" s="51"/>
      <c r="Z2" s="51"/>
      <c r="AA2" s="51"/>
      <c r="AB2" s="51"/>
      <c r="AC2" s="51"/>
      <c r="AD2" s="51"/>
    </row>
    <row r="3" spans="1:30" ht="17.25" thickTop="1" x14ac:dyDescent="0.3">
      <c r="A3" s="143"/>
      <c r="B3" s="143"/>
      <c r="C3" s="143"/>
      <c r="D3" s="143"/>
      <c r="E3" s="143"/>
      <c r="F3" s="143"/>
      <c r="G3" s="143"/>
      <c r="H3" s="143"/>
      <c r="I3" s="143"/>
      <c r="J3" s="143"/>
      <c r="K3" s="143"/>
      <c r="L3" s="143"/>
      <c r="M3" s="143"/>
      <c r="N3" s="143"/>
      <c r="O3" s="143"/>
      <c r="P3" s="143"/>
      <c r="Q3" s="143"/>
    </row>
    <row r="4" spans="1:30" ht="31.35" customHeight="1" x14ac:dyDescent="0.25">
      <c r="B4" s="485" t="s">
        <v>94</v>
      </c>
      <c r="C4" s="486"/>
      <c r="D4" s="486"/>
      <c r="E4" s="486"/>
      <c r="F4" s="486"/>
      <c r="G4" s="486"/>
      <c r="H4" s="486"/>
      <c r="I4" s="486"/>
      <c r="J4" s="486"/>
      <c r="K4" s="486"/>
      <c r="L4" s="486"/>
      <c r="M4" s="486"/>
      <c r="N4" s="486"/>
      <c r="O4" s="485"/>
      <c r="P4" s="486"/>
      <c r="Q4" s="486"/>
      <c r="R4" s="486"/>
      <c r="S4" s="486"/>
      <c r="T4" s="486"/>
      <c r="U4" s="486"/>
      <c r="V4" s="486"/>
      <c r="W4" s="486"/>
      <c r="X4" s="486"/>
      <c r="Y4" s="486"/>
      <c r="Z4" s="486"/>
      <c r="AA4" s="486"/>
    </row>
    <row r="5" spans="1:30" ht="15.75" customHeight="1" x14ac:dyDescent="0.25">
      <c r="B5" s="109"/>
      <c r="C5" s="109"/>
      <c r="D5" s="109"/>
      <c r="E5" s="109"/>
      <c r="F5" s="109"/>
      <c r="G5" s="109"/>
      <c r="H5" s="109"/>
      <c r="I5" s="109"/>
      <c r="J5" s="109"/>
      <c r="K5" s="109"/>
      <c r="L5" s="109"/>
      <c r="M5" s="109"/>
    </row>
    <row r="6" spans="1:30" ht="15.75" customHeight="1" x14ac:dyDescent="0.25">
      <c r="B6" s="486" t="s">
        <v>92</v>
      </c>
      <c r="C6" s="486"/>
      <c r="D6" s="486"/>
      <c r="E6" s="486"/>
      <c r="F6" s="486"/>
      <c r="G6" s="486"/>
      <c r="H6" s="486"/>
      <c r="I6" s="486"/>
      <c r="J6" s="486"/>
      <c r="K6" s="486"/>
      <c r="L6" s="486"/>
      <c r="M6" s="486"/>
      <c r="N6" s="486"/>
    </row>
    <row r="7" spans="1:30" ht="15.75" customHeight="1" x14ac:dyDescent="0.25">
      <c r="B7" s="109"/>
      <c r="C7" s="109"/>
      <c r="D7" s="109"/>
      <c r="E7" s="109"/>
      <c r="F7" s="109"/>
      <c r="G7" s="109"/>
      <c r="H7" s="109"/>
      <c r="I7" s="109"/>
      <c r="J7" s="109"/>
      <c r="K7" s="109"/>
      <c r="L7" s="109"/>
      <c r="M7" s="109"/>
      <c r="N7" s="109"/>
    </row>
    <row r="8" spans="1:30" ht="69" customHeight="1" x14ac:dyDescent="0.25">
      <c r="B8" s="487" t="s">
        <v>182</v>
      </c>
      <c r="C8" s="487"/>
      <c r="D8" s="487"/>
      <c r="E8" s="487"/>
      <c r="F8" s="487"/>
      <c r="G8" s="487"/>
      <c r="H8" s="487"/>
      <c r="I8" s="487"/>
      <c r="J8" s="487"/>
      <c r="K8" s="487"/>
      <c r="L8" s="487"/>
      <c r="M8" s="487"/>
      <c r="N8" s="487"/>
      <c r="O8" s="110"/>
    </row>
    <row r="9" spans="1:30" ht="7.15" customHeight="1" x14ac:dyDescent="0.25">
      <c r="B9" s="119"/>
      <c r="C9" s="119"/>
      <c r="D9" s="119"/>
      <c r="E9" s="119"/>
      <c r="F9" s="119"/>
      <c r="G9" s="119"/>
      <c r="H9" s="119"/>
      <c r="I9" s="119"/>
      <c r="J9" s="119"/>
      <c r="K9" s="119"/>
      <c r="L9" s="119"/>
      <c r="M9" s="119"/>
      <c r="N9" s="119"/>
      <c r="O9" s="110"/>
    </row>
    <row r="10" spans="1:30" ht="15.75" x14ac:dyDescent="0.25">
      <c r="B10" s="108" t="s">
        <v>138</v>
      </c>
    </row>
    <row r="11" spans="1:30" ht="15.75" x14ac:dyDescent="0.25"/>
    <row r="12" spans="1:30" ht="15.75" x14ac:dyDescent="0.25">
      <c r="B12" s="492" t="s">
        <v>112</v>
      </c>
      <c r="C12" s="492"/>
      <c r="D12" s="492"/>
      <c r="E12" s="492"/>
    </row>
    <row r="13" spans="1:30" ht="30" customHeight="1" x14ac:dyDescent="0.25">
      <c r="C13" s="115" t="s">
        <v>12</v>
      </c>
      <c r="D13" s="486" t="s">
        <v>139</v>
      </c>
      <c r="E13" s="486"/>
      <c r="F13" s="486"/>
      <c r="G13" s="486"/>
      <c r="H13" s="486"/>
      <c r="I13" s="486"/>
      <c r="J13" s="486"/>
      <c r="K13" s="486"/>
      <c r="L13" s="486"/>
      <c r="M13" s="486"/>
      <c r="N13" s="486"/>
      <c r="O13" s="486"/>
    </row>
    <row r="14" spans="1:30" ht="15.75" x14ac:dyDescent="0.25">
      <c r="C14" s="111" t="s">
        <v>13</v>
      </c>
      <c r="D14" s="108" t="s">
        <v>113</v>
      </c>
    </row>
    <row r="15" spans="1:30" ht="15.75" x14ac:dyDescent="0.25">
      <c r="C15" s="111" t="s">
        <v>14</v>
      </c>
      <c r="D15" s="108" t="s">
        <v>114</v>
      </c>
    </row>
    <row r="16" spans="1:30" ht="15.75" x14ac:dyDescent="0.25">
      <c r="C16" s="111"/>
    </row>
    <row r="17" spans="2:5" ht="15.75" x14ac:dyDescent="0.25">
      <c r="B17" s="492" t="s">
        <v>115</v>
      </c>
      <c r="C17" s="492"/>
      <c r="D17" s="492"/>
      <c r="E17" s="492"/>
    </row>
    <row r="18" spans="2:5" ht="15.75" x14ac:dyDescent="0.25">
      <c r="B18" s="136"/>
      <c r="C18" s="136" t="s">
        <v>12</v>
      </c>
      <c r="D18" s="108" t="s">
        <v>184</v>
      </c>
      <c r="E18" s="136"/>
    </row>
    <row r="19" spans="2:5" ht="15.75" x14ac:dyDescent="0.25">
      <c r="B19" s="136"/>
      <c r="C19" s="136"/>
      <c r="D19" s="120" t="s">
        <v>116</v>
      </c>
      <c r="E19" s="136"/>
    </row>
    <row r="20" spans="2:5" ht="15.75" x14ac:dyDescent="0.25">
      <c r="C20" s="111" t="s">
        <v>108</v>
      </c>
      <c r="D20" s="108" t="s">
        <v>109</v>
      </c>
    </row>
    <row r="21" spans="2:5" ht="15.75" x14ac:dyDescent="0.25">
      <c r="C21" s="111" t="s">
        <v>14</v>
      </c>
      <c r="D21" s="108" t="s">
        <v>118</v>
      </c>
    </row>
    <row r="22" spans="2:5" ht="15.75" x14ac:dyDescent="0.25">
      <c r="C22" s="111"/>
      <c r="D22" s="112" t="s">
        <v>93</v>
      </c>
      <c r="E22" s="108" t="s">
        <v>95</v>
      </c>
    </row>
    <row r="23" spans="2:5" ht="15.75" x14ac:dyDescent="0.25">
      <c r="C23" s="111"/>
      <c r="D23" s="112" t="s">
        <v>93</v>
      </c>
      <c r="E23" s="108" t="s">
        <v>97</v>
      </c>
    </row>
    <row r="24" spans="2:5" ht="15.75" x14ac:dyDescent="0.25">
      <c r="C24" s="111"/>
      <c r="D24" s="112"/>
      <c r="E24" s="120" t="s">
        <v>147</v>
      </c>
    </row>
    <row r="25" spans="2:5" ht="15.75" x14ac:dyDescent="0.25">
      <c r="C25" s="111"/>
      <c r="D25" s="112" t="s">
        <v>93</v>
      </c>
      <c r="E25" s="108" t="s">
        <v>110</v>
      </c>
    </row>
    <row r="26" spans="2:5" ht="15.75" x14ac:dyDescent="0.25">
      <c r="D26" s="120" t="s">
        <v>117</v>
      </c>
    </row>
    <row r="27" spans="2:5" ht="15.75" x14ac:dyDescent="0.25">
      <c r="C27" s="111" t="s">
        <v>15</v>
      </c>
      <c r="D27" s="108" t="s">
        <v>119</v>
      </c>
    </row>
    <row r="28" spans="2:5" ht="15.75" x14ac:dyDescent="0.25">
      <c r="C28" s="111"/>
      <c r="D28" s="112" t="s">
        <v>93</v>
      </c>
      <c r="E28" s="108" t="s">
        <v>96</v>
      </c>
    </row>
    <row r="29" spans="2:5" ht="15.75" x14ac:dyDescent="0.25">
      <c r="C29" s="111"/>
      <c r="D29" s="112" t="s">
        <v>93</v>
      </c>
      <c r="E29" s="108" t="s">
        <v>110</v>
      </c>
    </row>
    <row r="30" spans="2:5" ht="15.75" x14ac:dyDescent="0.25">
      <c r="D30" s="120" t="s">
        <v>120</v>
      </c>
    </row>
    <row r="31" spans="2:5" ht="15.75" x14ac:dyDescent="0.25">
      <c r="C31" s="111" t="s">
        <v>16</v>
      </c>
      <c r="D31" s="108" t="s">
        <v>150</v>
      </c>
    </row>
    <row r="32" spans="2:5" ht="15.75" x14ac:dyDescent="0.25">
      <c r="C32" s="111"/>
      <c r="D32" s="112" t="s">
        <v>93</v>
      </c>
      <c r="E32" s="108" t="s">
        <v>83</v>
      </c>
    </row>
    <row r="33" spans="3:14" ht="15.75" x14ac:dyDescent="0.25">
      <c r="C33" s="111"/>
      <c r="D33" s="112" t="s">
        <v>93</v>
      </c>
      <c r="E33" s="108" t="s">
        <v>110</v>
      </c>
    </row>
    <row r="34" spans="3:14" ht="15.75" x14ac:dyDescent="0.25">
      <c r="C34" s="111" t="s">
        <v>17</v>
      </c>
      <c r="D34" s="108" t="s">
        <v>183</v>
      </c>
    </row>
    <row r="35" spans="3:14" ht="15.75" x14ac:dyDescent="0.25">
      <c r="C35" s="111"/>
      <c r="D35" s="112" t="s">
        <v>93</v>
      </c>
      <c r="E35" s="108" t="s">
        <v>83</v>
      </c>
    </row>
    <row r="36" spans="3:14" ht="15.75" x14ac:dyDescent="0.25">
      <c r="C36" s="111"/>
      <c r="D36" s="112" t="s">
        <v>93</v>
      </c>
      <c r="E36" s="108" t="s">
        <v>110</v>
      </c>
    </row>
    <row r="37" spans="3:14" ht="15.75" x14ac:dyDescent="0.25">
      <c r="C37" s="108" t="s">
        <v>20</v>
      </c>
      <c r="D37" s="120" t="s">
        <v>121</v>
      </c>
    </row>
    <row r="38" spans="3:14" ht="15.75" x14ac:dyDescent="0.25">
      <c r="D38" s="120" t="s">
        <v>122</v>
      </c>
    </row>
    <row r="39" spans="3:14" ht="15.75" x14ac:dyDescent="0.25">
      <c r="C39" s="108" t="s">
        <v>21</v>
      </c>
      <c r="D39" s="121" t="s">
        <v>123</v>
      </c>
    </row>
    <row r="40" spans="3:14" ht="15.75" x14ac:dyDescent="0.25">
      <c r="D40" s="137" t="s">
        <v>151</v>
      </c>
    </row>
    <row r="41" spans="3:14" ht="15.75" x14ac:dyDescent="0.25">
      <c r="C41" s="111" t="s">
        <v>22</v>
      </c>
      <c r="D41" s="490" t="s">
        <v>111</v>
      </c>
      <c r="E41" s="490"/>
      <c r="F41" s="490"/>
      <c r="G41" s="490"/>
      <c r="H41" s="490"/>
      <c r="I41" s="490"/>
      <c r="J41" s="490"/>
      <c r="K41" s="490"/>
      <c r="L41" s="490"/>
      <c r="M41" s="490"/>
      <c r="N41" s="490"/>
    </row>
    <row r="42" spans="3:14" ht="15.75" x14ac:dyDescent="0.25">
      <c r="C42" s="111"/>
      <c r="D42" s="138" t="s">
        <v>124</v>
      </c>
      <c r="E42" s="121"/>
      <c r="F42" s="121"/>
      <c r="G42" s="121"/>
      <c r="H42" s="121"/>
      <c r="I42" s="121"/>
      <c r="J42" s="121"/>
      <c r="K42" s="121"/>
      <c r="L42" s="121"/>
      <c r="M42" s="121"/>
      <c r="N42" s="121"/>
    </row>
    <row r="43" spans="3:14" ht="15.75" x14ac:dyDescent="0.25">
      <c r="C43" s="111" t="s">
        <v>18</v>
      </c>
      <c r="D43" s="138" t="s">
        <v>125</v>
      </c>
      <c r="E43" s="121"/>
      <c r="F43" s="121"/>
      <c r="G43" s="121"/>
      <c r="H43" s="121"/>
      <c r="I43" s="121"/>
      <c r="J43" s="121"/>
      <c r="K43" s="121"/>
      <c r="L43" s="121"/>
      <c r="M43" s="121"/>
      <c r="N43" s="121"/>
    </row>
    <row r="44" spans="3:14" ht="15.75" x14ac:dyDescent="0.25">
      <c r="C44" s="111" t="s">
        <v>23</v>
      </c>
      <c r="D44" s="138" t="s">
        <v>187</v>
      </c>
      <c r="E44" s="121"/>
      <c r="F44" s="121"/>
      <c r="G44" s="121"/>
      <c r="H44" s="121"/>
      <c r="I44" s="121"/>
      <c r="J44" s="121"/>
      <c r="K44" s="121"/>
      <c r="L44" s="121"/>
      <c r="M44" s="121"/>
      <c r="N44" s="121"/>
    </row>
    <row r="45" spans="3:14" ht="15.75" x14ac:dyDescent="0.25">
      <c r="C45" s="111"/>
      <c r="D45" s="138" t="s">
        <v>152</v>
      </c>
      <c r="E45" s="121"/>
      <c r="F45" s="121"/>
      <c r="G45" s="121"/>
      <c r="H45" s="121"/>
      <c r="I45" s="121"/>
      <c r="J45" s="121"/>
      <c r="K45" s="121"/>
      <c r="L45" s="121"/>
      <c r="M45" s="121"/>
      <c r="N45" s="121"/>
    </row>
    <row r="46" spans="3:14" ht="15.75" x14ac:dyDescent="0.25">
      <c r="C46" s="111" t="s">
        <v>24</v>
      </c>
      <c r="D46" s="138" t="s">
        <v>188</v>
      </c>
      <c r="E46" s="121"/>
      <c r="F46" s="121"/>
      <c r="G46" s="121"/>
      <c r="H46" s="121"/>
      <c r="I46" s="121"/>
      <c r="J46" s="121"/>
      <c r="K46" s="121"/>
      <c r="L46" s="121"/>
      <c r="M46" s="121"/>
      <c r="N46" s="121"/>
    </row>
    <row r="47" spans="3:14" ht="15.75" x14ac:dyDescent="0.25">
      <c r="C47" s="111"/>
      <c r="D47" s="138" t="s">
        <v>126</v>
      </c>
      <c r="E47" s="121"/>
      <c r="F47" s="121"/>
      <c r="G47" s="121"/>
      <c r="H47" s="121"/>
      <c r="I47" s="121"/>
      <c r="J47" s="121"/>
      <c r="K47" s="121"/>
      <c r="L47" s="121"/>
      <c r="M47" s="121"/>
      <c r="N47" s="121"/>
    </row>
    <row r="48" spans="3:14" ht="15.75" x14ac:dyDescent="0.25">
      <c r="C48" s="111" t="s">
        <v>18</v>
      </c>
      <c r="D48" s="138" t="s">
        <v>127</v>
      </c>
      <c r="E48" s="121"/>
      <c r="F48" s="121"/>
      <c r="G48" s="121"/>
      <c r="H48" s="121"/>
      <c r="I48" s="121"/>
      <c r="J48" s="121"/>
      <c r="K48" s="121"/>
      <c r="L48" s="121"/>
      <c r="M48" s="121"/>
      <c r="N48" s="121"/>
    </row>
    <row r="49" spans="2:16" ht="15.75" x14ac:dyDescent="0.25">
      <c r="C49" s="111"/>
      <c r="D49" s="138"/>
      <c r="E49" s="121"/>
      <c r="F49" s="121"/>
      <c r="G49" s="121"/>
      <c r="H49" s="121"/>
      <c r="I49" s="121"/>
      <c r="J49" s="121"/>
      <c r="K49" s="121"/>
      <c r="L49" s="121"/>
      <c r="M49" s="121"/>
      <c r="N49" s="121"/>
    </row>
    <row r="50" spans="2:16" ht="15.75" x14ac:dyDescent="0.25">
      <c r="B50" s="139" t="s">
        <v>154</v>
      </c>
      <c r="C50" s="139"/>
      <c r="D50" s="139"/>
      <c r="E50" s="139"/>
      <c r="F50" s="139"/>
      <c r="G50" s="121"/>
      <c r="H50" s="121"/>
      <c r="I50" s="121"/>
      <c r="J50" s="121"/>
      <c r="K50" s="121"/>
      <c r="L50" s="121"/>
      <c r="M50" s="121"/>
      <c r="N50" s="121"/>
    </row>
    <row r="51" spans="2:16" ht="15.75" x14ac:dyDescent="0.25">
      <c r="C51" s="111" t="s">
        <v>12</v>
      </c>
      <c r="D51" s="121" t="s">
        <v>128</v>
      </c>
      <c r="E51" s="121"/>
      <c r="F51" s="121"/>
      <c r="G51" s="121"/>
      <c r="H51" s="121"/>
      <c r="I51" s="121"/>
      <c r="J51" s="121"/>
      <c r="K51" s="121"/>
      <c r="L51" s="121"/>
      <c r="M51" s="121"/>
      <c r="N51" s="121"/>
    </row>
    <row r="52" spans="2:16" ht="15.75" x14ac:dyDescent="0.25">
      <c r="C52" s="111"/>
      <c r="D52" s="113" t="s">
        <v>93</v>
      </c>
      <c r="E52" s="121" t="s">
        <v>169</v>
      </c>
      <c r="F52" s="121"/>
      <c r="G52" s="121"/>
      <c r="H52" s="121"/>
      <c r="I52" s="121"/>
      <c r="J52" s="121"/>
      <c r="K52" s="121"/>
      <c r="L52" s="121"/>
      <c r="M52" s="121"/>
      <c r="N52" s="121"/>
    </row>
    <row r="53" spans="2:16" ht="15.75" x14ac:dyDescent="0.25">
      <c r="C53" s="111"/>
      <c r="D53" s="113" t="s">
        <v>93</v>
      </c>
      <c r="E53" s="121" t="s">
        <v>175</v>
      </c>
      <c r="F53" s="121"/>
      <c r="G53" s="121"/>
      <c r="H53" s="121"/>
      <c r="I53" s="121"/>
      <c r="J53" s="121"/>
      <c r="K53" s="121"/>
      <c r="L53" s="121"/>
      <c r="M53" s="121"/>
      <c r="N53" s="121"/>
    </row>
    <row r="54" spans="2:16" ht="15.75" x14ac:dyDescent="0.25">
      <c r="C54" s="111"/>
      <c r="D54" s="113"/>
      <c r="E54" s="138" t="s">
        <v>153</v>
      </c>
      <c r="F54" s="121"/>
      <c r="G54" s="121"/>
      <c r="H54" s="121"/>
      <c r="I54" s="121"/>
      <c r="J54" s="121"/>
      <c r="K54" s="121"/>
      <c r="L54" s="121"/>
      <c r="M54" s="121"/>
      <c r="N54" s="121"/>
    </row>
    <row r="55" spans="2:16" ht="15.6" customHeight="1" x14ac:dyDescent="0.25">
      <c r="C55" s="111"/>
      <c r="D55" s="113" t="s">
        <v>93</v>
      </c>
      <c r="E55" s="491" t="s">
        <v>141</v>
      </c>
      <c r="F55" s="491"/>
      <c r="G55" s="491"/>
      <c r="H55" s="491"/>
      <c r="I55" s="491"/>
      <c r="J55" s="491"/>
      <c r="K55" s="491"/>
      <c r="L55" s="491"/>
      <c r="M55" s="491"/>
      <c r="N55" s="491"/>
      <c r="P55" s="114"/>
    </row>
    <row r="56" spans="2:16" ht="15.75" customHeight="1" x14ac:dyDescent="0.25">
      <c r="C56" s="108" t="s">
        <v>13</v>
      </c>
      <c r="D56" s="121" t="s">
        <v>129</v>
      </c>
      <c r="E56" s="140"/>
      <c r="F56" s="140"/>
      <c r="G56" s="140"/>
      <c r="H56" s="140"/>
      <c r="I56" s="140"/>
      <c r="J56" s="140"/>
      <c r="K56" s="140"/>
      <c r="L56" s="140"/>
      <c r="M56" s="140"/>
      <c r="N56" s="140"/>
    </row>
    <row r="57" spans="2:16" ht="15.75" customHeight="1" x14ac:dyDescent="0.25">
      <c r="D57" s="113"/>
      <c r="E57" s="494" t="s">
        <v>99</v>
      </c>
      <c r="F57" s="495"/>
      <c r="G57" s="495"/>
      <c r="H57" s="495"/>
      <c r="I57" s="495"/>
      <c r="J57" s="495"/>
      <c r="K57" s="495"/>
      <c r="L57" s="495"/>
      <c r="M57" s="495"/>
      <c r="N57" s="495"/>
    </row>
    <row r="58" spans="2:16" ht="15.75" customHeight="1" x14ac:dyDescent="0.25">
      <c r="C58" s="108" t="s">
        <v>14</v>
      </c>
      <c r="D58" s="121" t="s">
        <v>130</v>
      </c>
      <c r="E58" s="140"/>
      <c r="F58" s="140"/>
      <c r="G58" s="140"/>
      <c r="H58" s="140"/>
      <c r="I58" s="140"/>
      <c r="J58" s="140"/>
      <c r="K58" s="140"/>
      <c r="L58" s="140"/>
      <c r="M58" s="140"/>
      <c r="N58" s="140"/>
    </row>
    <row r="59" spans="2:16" ht="15.75" customHeight="1" x14ac:dyDescent="0.25">
      <c r="D59" s="113"/>
      <c r="E59" s="135" t="s">
        <v>134</v>
      </c>
      <c r="F59" s="122"/>
      <c r="G59" s="122"/>
      <c r="H59" s="122"/>
      <c r="I59" s="122"/>
      <c r="J59" s="122"/>
      <c r="K59" s="122"/>
      <c r="L59" s="122"/>
      <c r="M59" s="122"/>
      <c r="N59" s="122"/>
    </row>
    <row r="60" spans="2:16" ht="30.6" customHeight="1" x14ac:dyDescent="0.25">
      <c r="C60" s="141" t="s">
        <v>18</v>
      </c>
      <c r="D60" s="496" t="s">
        <v>98</v>
      </c>
      <c r="E60" s="496"/>
      <c r="F60" s="496"/>
      <c r="G60" s="496"/>
      <c r="H60" s="496"/>
      <c r="I60" s="496"/>
      <c r="J60" s="496"/>
      <c r="K60" s="496"/>
      <c r="L60" s="496"/>
      <c r="M60" s="496"/>
      <c r="N60" s="496"/>
      <c r="O60" s="496"/>
    </row>
    <row r="61" spans="2:16" ht="15.75" customHeight="1" x14ac:dyDescent="0.25">
      <c r="D61" s="113"/>
      <c r="E61" s="135" t="s">
        <v>131</v>
      </c>
      <c r="F61" s="122"/>
      <c r="G61" s="122"/>
      <c r="H61" s="122"/>
      <c r="I61" s="122"/>
      <c r="J61" s="122"/>
      <c r="K61" s="122"/>
      <c r="L61" s="122"/>
      <c r="M61" s="122"/>
      <c r="N61" s="122"/>
    </row>
    <row r="62" spans="2:16" ht="15.75" customHeight="1" x14ac:dyDescent="0.25">
      <c r="C62" s="108" t="s">
        <v>18</v>
      </c>
      <c r="D62" s="120" t="s">
        <v>140</v>
      </c>
      <c r="E62" s="148"/>
      <c r="F62" s="148"/>
      <c r="G62" s="148"/>
      <c r="H62" s="148"/>
      <c r="I62" s="148"/>
      <c r="J62" s="148"/>
      <c r="K62" s="488" t="s">
        <v>73</v>
      </c>
      <c r="L62" s="489"/>
      <c r="M62" s="148"/>
      <c r="N62" s="148"/>
      <c r="O62" s="148"/>
    </row>
    <row r="63" spans="2:16" ht="15.75" customHeight="1" x14ac:dyDescent="0.25">
      <c r="D63" s="146"/>
      <c r="E63" s="146"/>
      <c r="F63" s="146"/>
      <c r="G63" s="146"/>
      <c r="H63" s="146"/>
      <c r="I63" s="146"/>
      <c r="J63" s="146"/>
      <c r="K63" s="146"/>
      <c r="L63" s="146"/>
      <c r="M63" s="146"/>
      <c r="N63" s="146"/>
      <c r="O63" s="146"/>
    </row>
    <row r="64" spans="2:16" ht="15.75" customHeight="1" x14ac:dyDescent="0.25">
      <c r="B64" s="139" t="s">
        <v>155</v>
      </c>
      <c r="D64" s="113"/>
      <c r="E64" s="135"/>
      <c r="F64" s="122"/>
      <c r="G64" s="122"/>
      <c r="H64" s="122"/>
      <c r="I64" s="122"/>
      <c r="J64" s="122"/>
      <c r="K64" s="122"/>
      <c r="L64" s="122"/>
      <c r="M64" s="122"/>
      <c r="N64" s="122"/>
    </row>
    <row r="65" spans="2:16" ht="15.75" customHeight="1" x14ac:dyDescent="0.25">
      <c r="C65" s="115" t="s">
        <v>12</v>
      </c>
      <c r="D65" s="485" t="s">
        <v>171</v>
      </c>
      <c r="E65" s="485"/>
      <c r="F65" s="485"/>
      <c r="G65" s="485"/>
      <c r="H65" s="485"/>
      <c r="I65" s="485"/>
      <c r="J65" s="485"/>
      <c r="K65" s="485"/>
      <c r="L65" s="485"/>
      <c r="M65" s="485"/>
      <c r="N65" s="122"/>
    </row>
    <row r="66" spans="2:16" ht="15.75" customHeight="1" x14ac:dyDescent="0.25">
      <c r="D66" s="113"/>
      <c r="E66" s="484" t="s">
        <v>156</v>
      </c>
      <c r="F66" s="484"/>
      <c r="G66" s="484"/>
      <c r="H66" s="484"/>
      <c r="I66" s="484"/>
      <c r="J66" s="484"/>
      <c r="K66" s="484"/>
      <c r="L66" s="484"/>
      <c r="M66" s="484"/>
      <c r="N66" s="484"/>
      <c r="O66" s="484"/>
      <c r="P66" s="484"/>
    </row>
    <row r="67" spans="2:16" ht="15.75" customHeight="1" x14ac:dyDescent="0.25">
      <c r="D67" s="113"/>
      <c r="E67" s="484" t="s">
        <v>186</v>
      </c>
      <c r="F67" s="484"/>
      <c r="G67" s="484"/>
      <c r="H67" s="484"/>
      <c r="I67" s="484"/>
      <c r="J67" s="484"/>
      <c r="K67" s="484"/>
      <c r="L67" s="484"/>
      <c r="M67" s="484"/>
      <c r="N67" s="484"/>
      <c r="O67" s="484"/>
      <c r="P67" s="484"/>
    </row>
    <row r="68" spans="2:16" ht="15.75" customHeight="1" x14ac:dyDescent="0.25">
      <c r="C68" s="108" t="s">
        <v>13</v>
      </c>
      <c r="D68" s="485" t="s">
        <v>157</v>
      </c>
      <c r="E68" s="485"/>
      <c r="F68" s="485"/>
      <c r="G68" s="485"/>
      <c r="H68" s="485"/>
      <c r="I68" s="485"/>
      <c r="J68" s="485"/>
      <c r="K68" s="485"/>
      <c r="L68" s="123"/>
      <c r="M68" s="123"/>
      <c r="N68" s="123"/>
      <c r="O68" s="123"/>
      <c r="P68" s="123"/>
    </row>
    <row r="69" spans="2:16" ht="15.75" customHeight="1" x14ac:dyDescent="0.25">
      <c r="D69" s="149"/>
      <c r="E69" s="484" t="s">
        <v>158</v>
      </c>
      <c r="F69" s="484"/>
      <c r="G69" s="484"/>
      <c r="H69" s="484"/>
      <c r="I69" s="484"/>
      <c r="J69" s="484"/>
      <c r="K69" s="484"/>
      <c r="L69" s="484"/>
      <c r="M69" s="484"/>
      <c r="N69" s="123"/>
      <c r="O69" s="123"/>
      <c r="P69" s="123"/>
    </row>
    <row r="70" spans="2:16" ht="15.75" customHeight="1" x14ac:dyDescent="0.25">
      <c r="C70" s="113" t="s">
        <v>18</v>
      </c>
      <c r="D70" s="484" t="s">
        <v>132</v>
      </c>
      <c r="E70" s="484"/>
      <c r="F70" s="484"/>
      <c r="G70" s="484"/>
      <c r="H70" s="484"/>
      <c r="I70" s="484"/>
      <c r="J70" s="484"/>
      <c r="K70" s="484"/>
      <c r="L70" s="484"/>
      <c r="M70" s="484"/>
      <c r="N70" s="123"/>
      <c r="O70" s="123"/>
    </row>
    <row r="71" spans="2:16" ht="15.75" customHeight="1" x14ac:dyDescent="0.25">
      <c r="D71" s="113"/>
      <c r="E71" s="484" t="s">
        <v>133</v>
      </c>
      <c r="F71" s="484"/>
      <c r="G71" s="484"/>
      <c r="H71" s="484"/>
      <c r="I71" s="484"/>
      <c r="J71" s="484"/>
      <c r="K71" s="484"/>
      <c r="L71" s="484"/>
      <c r="M71" s="484"/>
      <c r="N71" s="484"/>
      <c r="O71" s="123"/>
      <c r="P71" s="123"/>
    </row>
    <row r="72" spans="2:16" ht="15.75" customHeight="1" x14ac:dyDescent="0.25">
      <c r="C72" s="113" t="s">
        <v>18</v>
      </c>
      <c r="D72" s="484" t="s">
        <v>159</v>
      </c>
      <c r="E72" s="484"/>
      <c r="F72" s="484"/>
      <c r="G72" s="484"/>
      <c r="H72" s="484"/>
      <c r="I72" s="484"/>
      <c r="J72" s="484"/>
      <c r="K72" s="484"/>
      <c r="L72" s="484"/>
      <c r="M72" s="484"/>
      <c r="N72" s="123"/>
      <c r="O72" s="123"/>
      <c r="P72" s="123"/>
    </row>
    <row r="73" spans="2:16" ht="15.75" customHeight="1" x14ac:dyDescent="0.25">
      <c r="D73" s="113"/>
      <c r="E73" s="123"/>
      <c r="F73" s="123"/>
      <c r="G73" s="123"/>
      <c r="H73" s="123"/>
      <c r="I73" s="123"/>
      <c r="J73" s="123"/>
      <c r="K73" s="123"/>
      <c r="L73" s="123"/>
      <c r="M73" s="123"/>
      <c r="N73" s="123"/>
      <c r="O73" s="123"/>
      <c r="P73" s="123"/>
    </row>
    <row r="74" spans="2:16" ht="16.149999999999999" customHeight="1" x14ac:dyDescent="0.25">
      <c r="B74" s="139" t="s">
        <v>135</v>
      </c>
      <c r="C74" s="115"/>
      <c r="D74" s="113"/>
      <c r="E74" s="142"/>
      <c r="F74" s="142"/>
      <c r="G74" s="142"/>
      <c r="H74" s="142"/>
      <c r="I74" s="142"/>
      <c r="J74" s="142"/>
      <c r="K74" s="142"/>
      <c r="L74" s="142"/>
      <c r="M74" s="142"/>
      <c r="N74" s="142"/>
      <c r="O74" s="142"/>
      <c r="P74" s="142"/>
    </row>
    <row r="75" spans="2:16" ht="16.149999999999999" customHeight="1" x14ac:dyDescent="0.25">
      <c r="C75" s="115" t="s">
        <v>12</v>
      </c>
      <c r="D75" s="485" t="s">
        <v>100</v>
      </c>
      <c r="E75" s="485"/>
      <c r="F75" s="485"/>
      <c r="G75" s="485"/>
      <c r="H75" s="485"/>
      <c r="I75" s="485"/>
      <c r="J75" s="485"/>
      <c r="K75" s="485"/>
      <c r="L75" s="485"/>
      <c r="M75" s="485"/>
      <c r="N75" s="122"/>
    </row>
    <row r="76" spans="2:16" ht="16.149999999999999" customHeight="1" x14ac:dyDescent="0.25">
      <c r="D76" s="113" t="s">
        <v>93</v>
      </c>
      <c r="E76" s="485" t="s">
        <v>101</v>
      </c>
      <c r="F76" s="485"/>
      <c r="G76" s="485"/>
      <c r="H76" s="485"/>
      <c r="I76" s="485"/>
      <c r="J76" s="485"/>
      <c r="K76" s="485"/>
      <c r="L76" s="485"/>
      <c r="M76" s="485"/>
      <c r="N76" s="485"/>
      <c r="O76" s="485"/>
    </row>
    <row r="77" spans="2:16" ht="16.149999999999999" customHeight="1" x14ac:dyDescent="0.25">
      <c r="D77" s="113"/>
      <c r="E77" s="484" t="s">
        <v>102</v>
      </c>
      <c r="F77" s="484"/>
      <c r="G77" s="484"/>
      <c r="H77" s="484"/>
      <c r="I77" s="484"/>
      <c r="J77" s="484"/>
      <c r="K77" s="484"/>
      <c r="L77" s="484"/>
      <c r="M77" s="484"/>
      <c r="N77" s="484"/>
      <c r="O77" s="484"/>
      <c r="P77" s="484"/>
    </row>
    <row r="78" spans="2:16" ht="16.149999999999999" customHeight="1" x14ac:dyDescent="0.25">
      <c r="D78" s="485" t="s">
        <v>148</v>
      </c>
      <c r="E78" s="485"/>
      <c r="F78" s="485"/>
      <c r="G78" s="485"/>
      <c r="H78" s="485"/>
      <c r="I78" s="485"/>
      <c r="J78" s="485"/>
      <c r="K78" s="485"/>
      <c r="L78" s="485"/>
      <c r="M78" s="485"/>
      <c r="N78" s="123"/>
      <c r="O78" s="123"/>
      <c r="P78" s="123"/>
    </row>
    <row r="79" spans="2:16" ht="16.149999999999999" customHeight="1" x14ac:dyDescent="0.25">
      <c r="C79" s="113"/>
      <c r="D79" s="123"/>
      <c r="E79" s="123"/>
      <c r="F79" s="123"/>
      <c r="G79" s="123"/>
      <c r="H79" s="123"/>
      <c r="I79" s="123"/>
      <c r="J79" s="123"/>
      <c r="K79" s="123"/>
      <c r="L79" s="123"/>
      <c r="M79" s="123"/>
      <c r="N79" s="123"/>
      <c r="O79" s="123"/>
    </row>
    <row r="80" spans="2:16" ht="16.149999999999999" customHeight="1" x14ac:dyDescent="0.25">
      <c r="B80" s="139" t="s">
        <v>136</v>
      </c>
      <c r="C80" s="113"/>
      <c r="D80" s="123"/>
      <c r="E80" s="123"/>
      <c r="F80" s="123"/>
      <c r="G80" s="123"/>
      <c r="H80" s="123"/>
      <c r="I80" s="123"/>
      <c r="J80" s="123"/>
      <c r="K80" s="123"/>
      <c r="L80" s="123"/>
      <c r="M80" s="123"/>
      <c r="N80" s="123"/>
      <c r="O80" s="123"/>
    </row>
    <row r="81" spans="2:15" ht="16.149999999999999" customHeight="1" x14ac:dyDescent="0.25">
      <c r="C81" s="113"/>
      <c r="D81" s="123"/>
      <c r="E81" s="123"/>
      <c r="F81" s="123"/>
      <c r="G81" s="123"/>
      <c r="H81" s="123"/>
      <c r="I81" s="123"/>
      <c r="J81" s="123"/>
      <c r="K81" s="123"/>
      <c r="L81" s="123"/>
      <c r="M81" s="123"/>
      <c r="N81" s="123"/>
      <c r="O81" s="123"/>
    </row>
    <row r="82" spans="2:15" ht="16.5" customHeight="1" x14ac:dyDescent="0.25">
      <c r="C82" s="115" t="s">
        <v>12</v>
      </c>
      <c r="D82" s="485" t="s">
        <v>160</v>
      </c>
      <c r="E82" s="485"/>
      <c r="F82" s="485"/>
      <c r="G82" s="485"/>
      <c r="H82" s="485"/>
      <c r="I82" s="485"/>
      <c r="J82" s="485"/>
      <c r="K82" s="485"/>
      <c r="L82" s="485"/>
      <c r="M82" s="485"/>
      <c r="N82" s="123"/>
      <c r="O82" s="123"/>
    </row>
    <row r="83" spans="2:15" ht="17.100000000000001" customHeight="1" x14ac:dyDescent="0.25">
      <c r="C83" s="115" t="s">
        <v>18</v>
      </c>
      <c r="D83" s="485" t="s">
        <v>161</v>
      </c>
      <c r="E83" s="485"/>
      <c r="F83" s="485"/>
      <c r="G83" s="485"/>
      <c r="H83" s="485"/>
      <c r="I83" s="485"/>
      <c r="J83" s="485"/>
      <c r="K83" s="485"/>
      <c r="L83" s="485"/>
      <c r="M83" s="485"/>
      <c r="N83" s="149"/>
      <c r="O83" s="123"/>
    </row>
    <row r="84" spans="2:15" ht="17.100000000000001" customHeight="1" x14ac:dyDescent="0.25">
      <c r="C84" s="115" t="s">
        <v>18</v>
      </c>
      <c r="D84" s="485" t="s">
        <v>162</v>
      </c>
      <c r="E84" s="485"/>
      <c r="F84" s="485"/>
      <c r="G84" s="485"/>
      <c r="H84" s="485"/>
      <c r="I84" s="485"/>
      <c r="J84" s="485"/>
      <c r="K84" s="485"/>
      <c r="L84" s="485"/>
      <c r="M84" s="485"/>
      <c r="N84" s="485"/>
      <c r="O84" s="485"/>
    </row>
    <row r="85" spans="2:15" ht="16.149999999999999" customHeight="1" x14ac:dyDescent="0.25">
      <c r="C85" s="113"/>
      <c r="D85" s="113" t="s">
        <v>93</v>
      </c>
      <c r="E85" s="485" t="s">
        <v>103</v>
      </c>
      <c r="F85" s="485"/>
      <c r="G85" s="485"/>
      <c r="H85" s="485"/>
      <c r="I85" s="485"/>
      <c r="J85" s="485"/>
      <c r="K85" s="485"/>
      <c r="L85" s="485"/>
      <c r="M85" s="485"/>
      <c r="N85" s="485"/>
      <c r="O85" s="485"/>
    </row>
    <row r="86" spans="2:15" ht="16.149999999999999" customHeight="1" x14ac:dyDescent="0.25">
      <c r="C86" s="115" t="s">
        <v>13</v>
      </c>
      <c r="D86" s="485" t="s">
        <v>104</v>
      </c>
      <c r="E86" s="485"/>
      <c r="F86" s="485"/>
      <c r="G86" s="485"/>
      <c r="H86" s="485"/>
      <c r="I86" s="485"/>
      <c r="J86" s="485"/>
      <c r="K86" s="485"/>
      <c r="L86" s="485"/>
      <c r="M86" s="485"/>
      <c r="N86" s="123"/>
      <c r="O86" s="123"/>
    </row>
    <row r="87" spans="2:15" ht="16.149999999999999" customHeight="1" x14ac:dyDescent="0.25">
      <c r="C87" s="115" t="s">
        <v>14</v>
      </c>
      <c r="D87" s="484" t="s">
        <v>105</v>
      </c>
      <c r="E87" s="484"/>
      <c r="F87" s="484"/>
      <c r="G87" s="484"/>
      <c r="H87" s="484"/>
      <c r="I87" s="484"/>
      <c r="J87" s="484"/>
      <c r="K87" s="484"/>
      <c r="L87" s="484"/>
      <c r="M87" s="123"/>
      <c r="N87" s="123"/>
      <c r="O87" s="123"/>
    </row>
    <row r="88" spans="2:15" ht="16.149999999999999" customHeight="1" x14ac:dyDescent="0.25">
      <c r="C88" s="115" t="s">
        <v>15</v>
      </c>
      <c r="D88" s="484" t="s">
        <v>106</v>
      </c>
      <c r="E88" s="484"/>
      <c r="F88" s="484"/>
      <c r="G88" s="484"/>
      <c r="H88" s="484"/>
      <c r="I88" s="484"/>
      <c r="J88" s="484"/>
      <c r="K88" s="484"/>
      <c r="L88" s="484"/>
      <c r="M88" s="484"/>
      <c r="N88" s="123"/>
      <c r="O88" s="123"/>
    </row>
    <row r="89" spans="2:15" ht="16.149999999999999" customHeight="1" x14ac:dyDescent="0.25">
      <c r="C89" s="115"/>
      <c r="D89" s="123"/>
      <c r="E89" s="123"/>
      <c r="F89" s="123"/>
      <c r="G89" s="123"/>
      <c r="H89" s="123"/>
      <c r="I89" s="123"/>
      <c r="J89" s="123"/>
      <c r="K89" s="123"/>
      <c r="L89" s="123"/>
      <c r="M89" s="123"/>
      <c r="N89" s="123"/>
      <c r="O89" s="123"/>
    </row>
    <row r="90" spans="2:15" ht="16.149999999999999" customHeight="1" x14ac:dyDescent="0.25">
      <c r="B90" s="139" t="s">
        <v>163</v>
      </c>
      <c r="C90" s="115"/>
      <c r="D90" s="123"/>
      <c r="E90" s="123"/>
      <c r="F90" s="123"/>
      <c r="G90" s="123"/>
      <c r="H90" s="123"/>
      <c r="I90" s="123"/>
      <c r="J90" s="123"/>
      <c r="K90" s="123"/>
      <c r="L90" s="123"/>
      <c r="M90" s="123"/>
      <c r="N90" s="123"/>
      <c r="O90" s="123"/>
    </row>
    <row r="91" spans="2:15" ht="16.149999999999999" customHeight="1" x14ac:dyDescent="0.25">
      <c r="C91" s="115" t="s">
        <v>12</v>
      </c>
      <c r="D91" s="485" t="s">
        <v>164</v>
      </c>
      <c r="E91" s="485"/>
      <c r="F91" s="485"/>
      <c r="G91" s="485"/>
      <c r="H91" s="485"/>
      <c r="I91" s="485"/>
      <c r="J91" s="485"/>
      <c r="K91" s="485"/>
      <c r="L91" s="485"/>
      <c r="M91" s="485"/>
      <c r="N91" s="123"/>
      <c r="O91" s="123"/>
    </row>
    <row r="92" spans="2:15" ht="16.149999999999999" customHeight="1" x14ac:dyDescent="0.25">
      <c r="C92" s="115"/>
      <c r="D92" s="484" t="s">
        <v>165</v>
      </c>
      <c r="E92" s="484"/>
      <c r="F92" s="484"/>
      <c r="G92" s="484"/>
      <c r="H92" s="484"/>
      <c r="I92" s="484"/>
      <c r="J92" s="484"/>
      <c r="K92" s="484"/>
      <c r="L92" s="484"/>
      <c r="M92" s="123"/>
      <c r="N92" s="123"/>
      <c r="O92" s="123"/>
    </row>
    <row r="93" spans="2:15" ht="16.149999999999999" customHeight="1" x14ac:dyDescent="0.25">
      <c r="C93" s="115" t="s">
        <v>13</v>
      </c>
      <c r="D93" s="484" t="s">
        <v>172</v>
      </c>
      <c r="E93" s="484"/>
      <c r="F93" s="484"/>
      <c r="G93" s="484"/>
      <c r="H93" s="484"/>
      <c r="I93" s="484"/>
      <c r="J93" s="484"/>
      <c r="K93" s="484"/>
      <c r="L93" s="484"/>
      <c r="M93" s="123"/>
      <c r="N93" s="123"/>
      <c r="O93" s="123"/>
    </row>
    <row r="94" spans="2:15" ht="16.149999999999999" customHeight="1" x14ac:dyDescent="0.25">
      <c r="C94" s="115" t="s">
        <v>14</v>
      </c>
      <c r="D94" s="484" t="s">
        <v>173</v>
      </c>
      <c r="E94" s="484"/>
      <c r="F94" s="484"/>
      <c r="G94" s="484"/>
      <c r="H94" s="484"/>
      <c r="I94" s="484"/>
      <c r="J94" s="484"/>
      <c r="K94" s="484"/>
      <c r="L94" s="484"/>
      <c r="M94" s="123"/>
      <c r="N94" s="123"/>
      <c r="O94" s="123"/>
    </row>
    <row r="95" spans="2:15" ht="16.149999999999999" customHeight="1" x14ac:dyDescent="0.25">
      <c r="C95" s="115" t="s">
        <v>15</v>
      </c>
      <c r="D95" s="484" t="s">
        <v>174</v>
      </c>
      <c r="E95" s="484"/>
      <c r="F95" s="484"/>
      <c r="G95" s="484"/>
      <c r="H95" s="484"/>
      <c r="I95" s="484"/>
      <c r="J95" s="484"/>
      <c r="K95" s="484"/>
      <c r="L95" s="484"/>
      <c r="M95" s="123"/>
      <c r="N95" s="123"/>
      <c r="O95" s="123"/>
    </row>
    <row r="96" spans="2:15" ht="15.6" customHeight="1" x14ac:dyDescent="0.25">
      <c r="C96" s="115" t="s">
        <v>18</v>
      </c>
      <c r="D96" s="484" t="s">
        <v>166</v>
      </c>
      <c r="E96" s="484"/>
      <c r="F96" s="484"/>
      <c r="G96" s="484"/>
      <c r="H96" s="484"/>
      <c r="I96" s="484"/>
      <c r="J96" s="484"/>
      <c r="K96" s="484"/>
      <c r="L96" s="484"/>
      <c r="M96" s="484"/>
      <c r="N96" s="484"/>
      <c r="O96" s="484"/>
    </row>
    <row r="97" spans="2:15" ht="15.6" customHeight="1" x14ac:dyDescent="0.25">
      <c r="B97" s="115" t="s">
        <v>18</v>
      </c>
      <c r="C97" s="496" t="s">
        <v>168</v>
      </c>
      <c r="D97" s="496"/>
      <c r="E97" s="496"/>
      <c r="F97" s="496"/>
      <c r="G97" s="496"/>
      <c r="H97" s="496"/>
      <c r="I97" s="496"/>
      <c r="J97" s="496"/>
      <c r="K97" s="496"/>
      <c r="L97" s="496"/>
      <c r="M97" s="496"/>
      <c r="N97" s="496"/>
      <c r="O97" s="123"/>
    </row>
    <row r="98" spans="2:15" ht="15.6" customHeight="1" x14ac:dyDescent="0.25">
      <c r="C98" s="113"/>
      <c r="D98" s="135" t="s">
        <v>131</v>
      </c>
      <c r="E98" s="122"/>
      <c r="F98" s="122"/>
      <c r="G98" s="122"/>
      <c r="H98" s="122"/>
      <c r="I98" s="122"/>
      <c r="J98" s="122"/>
      <c r="K98" s="122"/>
      <c r="L98" s="122"/>
      <c r="M98" s="122"/>
      <c r="O98" s="123"/>
    </row>
    <row r="99" spans="2:15" ht="15.6" customHeight="1" x14ac:dyDescent="0.25">
      <c r="C99" s="113"/>
      <c r="D99" s="135"/>
      <c r="E99" s="122"/>
      <c r="F99" s="122"/>
      <c r="G99" s="122"/>
      <c r="H99" s="122"/>
      <c r="I99" s="122"/>
      <c r="J99" s="122"/>
      <c r="K99" s="122"/>
      <c r="L99" s="122"/>
      <c r="M99" s="122"/>
      <c r="O99" s="123"/>
    </row>
    <row r="100" spans="2:15" ht="15.6" customHeight="1" x14ac:dyDescent="0.25">
      <c r="B100" s="139" t="s">
        <v>167</v>
      </c>
      <c r="C100" s="115"/>
      <c r="D100" s="123"/>
      <c r="E100" s="123"/>
      <c r="F100" s="123"/>
      <c r="G100" s="123"/>
      <c r="H100" s="123"/>
      <c r="I100" s="123"/>
      <c r="J100" s="123"/>
      <c r="K100" s="123"/>
      <c r="L100" s="123"/>
      <c r="M100" s="123"/>
      <c r="N100" s="123"/>
      <c r="O100" s="123"/>
    </row>
    <row r="101" spans="2:15" ht="15.6" customHeight="1" x14ac:dyDescent="0.25">
      <c r="C101" s="115" t="s">
        <v>12</v>
      </c>
      <c r="D101" s="485" t="s">
        <v>169</v>
      </c>
      <c r="E101" s="485"/>
      <c r="F101" s="485"/>
      <c r="G101" s="485"/>
      <c r="H101" s="485"/>
      <c r="I101" s="485"/>
      <c r="J101" s="485"/>
      <c r="K101" s="485"/>
      <c r="L101" s="485"/>
      <c r="M101" s="485"/>
      <c r="N101" s="123"/>
      <c r="O101" s="123"/>
    </row>
    <row r="102" spans="2:15" ht="15.6" customHeight="1" x14ac:dyDescent="0.25">
      <c r="C102" s="115"/>
      <c r="D102" s="484" t="s">
        <v>170</v>
      </c>
      <c r="E102" s="484"/>
      <c r="F102" s="484"/>
      <c r="G102" s="484"/>
      <c r="H102" s="484"/>
      <c r="I102" s="484"/>
      <c r="J102" s="484"/>
      <c r="K102" s="484"/>
      <c r="L102" s="484"/>
      <c r="M102" s="123"/>
      <c r="N102" s="123"/>
      <c r="O102" s="123"/>
    </row>
    <row r="103" spans="2:15" ht="15.6" customHeight="1" x14ac:dyDescent="0.25">
      <c r="C103" s="115"/>
      <c r="D103" s="484" t="s">
        <v>179</v>
      </c>
      <c r="E103" s="484"/>
      <c r="F103" s="484"/>
      <c r="G103" s="484"/>
      <c r="H103" s="484"/>
      <c r="I103" s="484"/>
      <c r="J103" s="484"/>
      <c r="K103" s="484"/>
      <c r="L103" s="484"/>
      <c r="M103" s="123"/>
      <c r="N103" s="123"/>
      <c r="O103" s="123"/>
    </row>
    <row r="104" spans="2:15" ht="15.6" customHeight="1" x14ac:dyDescent="0.25">
      <c r="C104" s="115" t="s">
        <v>13</v>
      </c>
      <c r="D104" s="484" t="s">
        <v>175</v>
      </c>
      <c r="E104" s="484"/>
      <c r="F104" s="484"/>
      <c r="G104" s="484"/>
      <c r="H104" s="484"/>
      <c r="I104" s="484"/>
      <c r="J104" s="484"/>
      <c r="K104" s="484"/>
      <c r="L104" s="484"/>
      <c r="M104" s="123"/>
      <c r="N104" s="123"/>
      <c r="O104" s="123"/>
    </row>
    <row r="105" spans="2:15" ht="15.6" customHeight="1" x14ac:dyDescent="0.25">
      <c r="C105" s="115" t="s">
        <v>14</v>
      </c>
      <c r="D105" s="484" t="s">
        <v>176</v>
      </c>
      <c r="E105" s="484"/>
      <c r="F105" s="484"/>
      <c r="G105" s="484"/>
      <c r="H105" s="484"/>
      <c r="I105" s="484"/>
      <c r="J105" s="484"/>
      <c r="K105" s="484"/>
      <c r="L105" s="484"/>
      <c r="M105" s="123"/>
      <c r="N105" s="123"/>
      <c r="O105" s="123"/>
    </row>
    <row r="106" spans="2:15" ht="15.6" customHeight="1" x14ac:dyDescent="0.25">
      <c r="C106" s="115" t="s">
        <v>15</v>
      </c>
      <c r="D106" s="484" t="s">
        <v>177</v>
      </c>
      <c r="E106" s="484"/>
      <c r="F106" s="484"/>
      <c r="G106" s="484"/>
      <c r="H106" s="484"/>
      <c r="I106" s="484"/>
      <c r="J106" s="484"/>
      <c r="K106" s="484"/>
      <c r="L106" s="484"/>
      <c r="M106" s="123"/>
      <c r="N106" s="123"/>
      <c r="O106" s="123"/>
    </row>
    <row r="107" spans="2:15" ht="15.6" customHeight="1" x14ac:dyDescent="0.25">
      <c r="C107" s="115"/>
      <c r="D107" s="484" t="s">
        <v>178</v>
      </c>
      <c r="E107" s="484"/>
      <c r="F107" s="484"/>
      <c r="G107" s="484"/>
      <c r="H107" s="484"/>
      <c r="I107" s="484"/>
      <c r="J107" s="484"/>
      <c r="K107" s="484"/>
      <c r="L107" s="484"/>
      <c r="M107" s="123"/>
      <c r="N107" s="123"/>
      <c r="O107" s="123"/>
    </row>
    <row r="108" spans="2:15" ht="15.6" customHeight="1" x14ac:dyDescent="0.25">
      <c r="C108" s="115" t="s">
        <v>18</v>
      </c>
      <c r="D108" s="498" t="s">
        <v>180</v>
      </c>
      <c r="E108" s="498"/>
      <c r="F108" s="498"/>
      <c r="G108" s="498"/>
      <c r="H108" s="498"/>
      <c r="I108" s="498"/>
      <c r="J108" s="498"/>
      <c r="K108" s="498"/>
      <c r="L108" s="498"/>
      <c r="M108" s="484"/>
      <c r="N108" s="484"/>
      <c r="O108" s="484"/>
    </row>
    <row r="109" spans="2:15" ht="15.6" customHeight="1" x14ac:dyDescent="0.25">
      <c r="C109" s="115"/>
      <c r="D109" s="497" t="s">
        <v>181</v>
      </c>
      <c r="E109" s="497"/>
      <c r="F109" s="497"/>
      <c r="G109" s="497"/>
      <c r="H109" s="497"/>
      <c r="I109" s="497"/>
      <c r="J109" s="497"/>
      <c r="K109" s="497"/>
      <c r="L109" s="497"/>
      <c r="M109" s="123"/>
      <c r="N109" s="123"/>
      <c r="O109" s="123"/>
    </row>
    <row r="110" spans="2:15" ht="15.6" customHeight="1" x14ac:dyDescent="0.25">
      <c r="C110" s="115"/>
      <c r="D110" s="123"/>
      <c r="E110" s="123"/>
      <c r="F110" s="123"/>
      <c r="G110" s="123"/>
      <c r="H110" s="123"/>
      <c r="I110" s="123"/>
      <c r="J110" s="123"/>
      <c r="K110" s="123"/>
      <c r="L110" s="123"/>
      <c r="M110" s="123"/>
      <c r="N110" s="123"/>
      <c r="O110" s="123"/>
    </row>
    <row r="111" spans="2:15" ht="39" customHeight="1" x14ac:dyDescent="0.25">
      <c r="B111" s="493" t="s">
        <v>149</v>
      </c>
      <c r="C111" s="491"/>
      <c r="D111" s="491"/>
      <c r="E111" s="491"/>
      <c r="F111" s="491"/>
      <c r="G111" s="491"/>
      <c r="H111" s="491"/>
      <c r="I111" s="491"/>
      <c r="J111" s="491"/>
      <c r="K111" s="491"/>
      <c r="L111" s="491"/>
      <c r="M111" s="491"/>
      <c r="N111" s="491"/>
      <c r="O111" s="491"/>
    </row>
    <row r="112" spans="2:15" ht="15.75" x14ac:dyDescent="0.25"/>
    <row r="113" spans="2:15" ht="15.75" x14ac:dyDescent="0.25">
      <c r="B113" s="116"/>
      <c r="C113" s="116"/>
      <c r="D113" s="116"/>
      <c r="E113" s="116"/>
      <c r="F113" s="116"/>
      <c r="G113" s="116"/>
      <c r="H113" s="116"/>
      <c r="I113" s="116"/>
      <c r="J113" s="116"/>
      <c r="K113" s="116"/>
      <c r="L113" s="116"/>
      <c r="M113" s="116"/>
      <c r="N113" s="116"/>
      <c r="O113" s="116"/>
    </row>
    <row r="114" spans="2:15" ht="15.75" x14ac:dyDescent="0.25">
      <c r="B114" s="117" t="s">
        <v>59</v>
      </c>
      <c r="E114" s="118" t="str">
        <f>Development!A2</f>
        <v>2.0</v>
      </c>
      <c r="N114" s="117" t="s">
        <v>87</v>
      </c>
      <c r="O114" s="118" t="str">
        <f>Development!A4</f>
        <v>8.1.25</v>
      </c>
    </row>
    <row r="115" spans="2:15" ht="15.75" x14ac:dyDescent="0.25"/>
    <row r="116" spans="2:15" ht="15.75" x14ac:dyDescent="0.25"/>
    <row r="117" spans="2:15" ht="15.75" x14ac:dyDescent="0.25"/>
    <row r="118" spans="2:15" ht="15.75" x14ac:dyDescent="0.25"/>
    <row r="119" spans="2:15" ht="15.75" x14ac:dyDescent="0.25"/>
    <row r="120" spans="2:15" ht="15.6" customHeight="1" x14ac:dyDescent="0.25"/>
    <row r="121" spans="2:15" ht="15.6" customHeight="1" x14ac:dyDescent="0.25"/>
    <row r="122" spans="2:15" ht="15.6" customHeight="1" x14ac:dyDescent="0.25"/>
    <row r="123" spans="2:15" ht="15.6" customHeight="1" x14ac:dyDescent="0.25"/>
    <row r="124" spans="2:15" ht="15.6" customHeight="1" x14ac:dyDescent="0.25"/>
    <row r="125" spans="2:15" ht="15.6" customHeight="1" x14ac:dyDescent="0.25"/>
    <row r="126" spans="2:15" ht="15.6" customHeight="1" x14ac:dyDescent="0.25"/>
    <row r="127" spans="2:15" ht="15.6" customHeight="1" x14ac:dyDescent="0.25"/>
    <row r="128" spans="2:15" ht="15.6" customHeight="1" x14ac:dyDescent="0.25"/>
    <row r="129" ht="15.6" customHeight="1" x14ac:dyDescent="0.25"/>
    <row r="130" ht="15.6" customHeight="1" x14ac:dyDescent="0.25"/>
    <row r="131" ht="15.6" customHeight="1" x14ac:dyDescent="0.25"/>
    <row r="132" ht="15.6" customHeight="1" x14ac:dyDescent="0.25"/>
    <row r="133" ht="15.6" customHeight="1" x14ac:dyDescent="0.25"/>
    <row r="134" ht="15.6" customHeight="1" x14ac:dyDescent="0.25"/>
    <row r="135" ht="15.6" customHeight="1" x14ac:dyDescent="0.25"/>
    <row r="136" ht="15.6" customHeight="1" x14ac:dyDescent="0.25"/>
    <row r="137" ht="15.6" customHeight="1" x14ac:dyDescent="0.25"/>
    <row r="138" ht="15.6" customHeight="1" x14ac:dyDescent="0.25"/>
    <row r="139" ht="15.6" customHeight="1" x14ac:dyDescent="0.25"/>
    <row r="140" ht="15.6" customHeight="1" x14ac:dyDescent="0.25"/>
    <row r="141" ht="15.6" customHeight="1" x14ac:dyDescent="0.25"/>
    <row r="142" ht="15.6" customHeight="1" x14ac:dyDescent="0.25"/>
    <row r="143" ht="15.6" customHeight="1" x14ac:dyDescent="0.25"/>
    <row r="144" ht="15.6" customHeight="1" x14ac:dyDescent="0.25"/>
    <row r="145" ht="15.6" customHeight="1" x14ac:dyDescent="0.25"/>
    <row r="146" ht="15.6" customHeight="1" x14ac:dyDescent="0.25"/>
    <row r="147" ht="15.6" customHeight="1" x14ac:dyDescent="0.25"/>
    <row r="148" ht="15.6" customHeight="1" x14ac:dyDescent="0.25"/>
    <row r="149" ht="15.6" customHeight="1" x14ac:dyDescent="0.25"/>
    <row r="150" ht="15.6" customHeight="1" x14ac:dyDescent="0.25"/>
    <row r="151" ht="15.6" customHeight="1" x14ac:dyDescent="0.25"/>
    <row r="152" ht="15.6" customHeight="1" x14ac:dyDescent="0.25"/>
    <row r="153" ht="15.6" customHeight="1" x14ac:dyDescent="0.25"/>
    <row r="154" ht="15.6" customHeight="1" x14ac:dyDescent="0.25"/>
    <row r="155" ht="15.6" customHeight="1" x14ac:dyDescent="0.25"/>
  </sheetData>
  <sheetProtection algorithmName="SHA-512" hashValue="zKceajObweQKEAEW9+lwisSGC0DnQaY+eHBgJGM+AyrGiqR8OBTOfiQGju+dqtCfrrpdMwYHw391YRhvvHst5w==" saltValue="5BCwFX/E+4mHRDs0honpHw==" spinCount="100000" sheet="1" objects="1" scenarios="1"/>
  <mergeCells count="51">
    <mergeCell ref="D109:L109"/>
    <mergeCell ref="D108:L108"/>
    <mergeCell ref="M108:O108"/>
    <mergeCell ref="C97:N97"/>
    <mergeCell ref="D104:L104"/>
    <mergeCell ref="D103:L103"/>
    <mergeCell ref="D101:M101"/>
    <mergeCell ref="D102:L102"/>
    <mergeCell ref="D105:L105"/>
    <mergeCell ref="D106:L106"/>
    <mergeCell ref="D107:L107"/>
    <mergeCell ref="D93:L93"/>
    <mergeCell ref="D94:L94"/>
    <mergeCell ref="D95:L95"/>
    <mergeCell ref="D96:L96"/>
    <mergeCell ref="M96:O96"/>
    <mergeCell ref="D84:M84"/>
    <mergeCell ref="N84:O84"/>
    <mergeCell ref="D91:M91"/>
    <mergeCell ref="D92:L92"/>
    <mergeCell ref="D68:K68"/>
    <mergeCell ref="E69:M69"/>
    <mergeCell ref="D72:M72"/>
    <mergeCell ref="D83:M83"/>
    <mergeCell ref="B111:O111"/>
    <mergeCell ref="E57:N57"/>
    <mergeCell ref="D75:M75"/>
    <mergeCell ref="E76:O76"/>
    <mergeCell ref="E77:P77"/>
    <mergeCell ref="D82:M82"/>
    <mergeCell ref="E85:O85"/>
    <mergeCell ref="D86:M86"/>
    <mergeCell ref="D87:L87"/>
    <mergeCell ref="D88:M88"/>
    <mergeCell ref="E66:P66"/>
    <mergeCell ref="D70:M70"/>
    <mergeCell ref="E71:N71"/>
    <mergeCell ref="D65:M65"/>
    <mergeCell ref="D60:O60"/>
    <mergeCell ref="D78:M78"/>
    <mergeCell ref="E67:P67"/>
    <mergeCell ref="B4:N4"/>
    <mergeCell ref="O4:AA4"/>
    <mergeCell ref="B6:N6"/>
    <mergeCell ref="B8:N8"/>
    <mergeCell ref="K62:L62"/>
    <mergeCell ref="D41:N41"/>
    <mergeCell ref="E55:N55"/>
    <mergeCell ref="B12:E12"/>
    <mergeCell ref="B17:E17"/>
    <mergeCell ref="D13:O13"/>
  </mergeCells>
  <hyperlinks>
    <hyperlink ref="K62" r:id="rId1" xr:uid="{00000000-0004-0000-0000-000000000000}"/>
    <hyperlink ref="D109" r:id="rId2" xr:uid="{00000000-0004-0000-0000-000001000000}"/>
  </hyperlinks>
  <pageMargins left="0.7" right="0.7" top="0.75" bottom="0.75" header="0.3" footer="0.3"/>
  <pageSetup scale="25" orientation="landscape" r:id="rId3"/>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0502D"/>
  </sheetPr>
  <dimension ref="A1:IW39"/>
  <sheetViews>
    <sheetView showGridLines="0" zoomScaleNormal="100" workbookViewId="0"/>
  </sheetViews>
  <sheetFormatPr defaultColWidth="0" defaultRowHeight="0" customHeight="1" zeroHeight="1" x14ac:dyDescent="0.3"/>
  <cols>
    <col min="1" max="1" width="4.5703125" style="67" customWidth="1"/>
    <col min="2" max="3" width="11.42578125" style="44" customWidth="1"/>
    <col min="4" max="4" width="18.7109375" style="44" customWidth="1"/>
    <col min="5" max="5" width="14.5703125" style="44" customWidth="1"/>
    <col min="6" max="7" width="13.7109375" style="44" customWidth="1"/>
    <col min="8" max="8" width="20.7109375" style="44" customWidth="1"/>
    <col min="9" max="11" width="11.42578125" style="44" customWidth="1"/>
    <col min="12" max="12" width="17.85546875" style="44" customWidth="1"/>
    <col min="13" max="13" width="17.28515625" style="44" customWidth="1"/>
    <col min="14" max="16384" width="0" style="44" hidden="1"/>
  </cols>
  <sheetData>
    <row r="1" spans="1:257" s="53" customFormat="1" ht="55.15" customHeight="1" x14ac:dyDescent="0.4">
      <c r="A1" s="197" t="str">
        <f>Development!A3&amp;" "&amp;Development!A1</f>
        <v>2025 Fleet Make-Ready Program</v>
      </c>
      <c r="B1" s="202"/>
      <c r="C1" s="198"/>
      <c r="D1" s="198"/>
      <c r="E1" s="198"/>
      <c r="F1" s="198"/>
      <c r="G1" s="198"/>
      <c r="H1" s="198"/>
      <c r="I1" s="200"/>
      <c r="J1" s="200"/>
      <c r="K1" s="200"/>
      <c r="L1" s="200"/>
      <c r="M1" s="200"/>
      <c r="N1" s="2"/>
      <c r="O1" s="2"/>
      <c r="P1" s="2"/>
      <c r="Q1" s="2"/>
      <c r="R1" s="2"/>
      <c r="S1" s="2"/>
      <c r="T1" s="2"/>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70"/>
      <c r="GI1" s="570"/>
      <c r="GJ1" s="570"/>
      <c r="GK1" s="570"/>
      <c r="GL1" s="570"/>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570"/>
      <c r="HQ1" s="570"/>
      <c r="HR1" s="570"/>
      <c r="HS1" s="570"/>
      <c r="HT1" s="570"/>
      <c r="HU1" s="570"/>
      <c r="HV1" s="570"/>
      <c r="HW1" s="570"/>
      <c r="HX1" s="570"/>
      <c r="HY1" s="570"/>
      <c r="HZ1" s="570"/>
      <c r="IA1" s="570"/>
      <c r="IB1" s="570"/>
      <c r="IC1" s="570"/>
      <c r="ID1" s="570"/>
      <c r="IE1" s="570"/>
      <c r="IF1" s="570"/>
      <c r="IG1" s="570"/>
      <c r="IH1" s="570"/>
      <c r="II1" s="570"/>
      <c r="IJ1" s="570"/>
      <c r="IK1" s="570"/>
      <c r="IL1" s="570"/>
      <c r="IM1" s="570"/>
      <c r="IN1" s="570"/>
      <c r="IO1" s="570"/>
      <c r="IP1" s="570"/>
      <c r="IQ1" s="570"/>
      <c r="IR1" s="570"/>
      <c r="IS1" s="570"/>
      <c r="IT1" s="570"/>
      <c r="IU1" s="570"/>
      <c r="IV1" s="570"/>
      <c r="IW1" s="570"/>
    </row>
    <row r="2" spans="1:257" s="53" customFormat="1" ht="55.15" customHeight="1" thickBot="1" x14ac:dyDescent="0.35">
      <c r="A2" s="292" t="str">
        <f>Development!A1&amp;", Version "&amp;Development!$A$2</f>
        <v>Fleet Make-Ready Program, Version 2.0</v>
      </c>
      <c r="B2" s="198"/>
      <c r="C2" s="203"/>
      <c r="D2" s="198"/>
      <c r="E2" s="198"/>
      <c r="F2" s="198"/>
      <c r="G2" s="198"/>
      <c r="H2" s="198"/>
      <c r="I2" s="200"/>
      <c r="J2" s="200"/>
      <c r="K2" s="200"/>
      <c r="L2" s="200"/>
      <c r="M2" s="200"/>
      <c r="N2" s="3"/>
      <c r="O2" s="3"/>
      <c r="P2" s="3"/>
      <c r="Q2" s="3"/>
      <c r="R2" s="3"/>
      <c r="S2" s="3"/>
      <c r="T2" s="3"/>
      <c r="U2" s="66"/>
      <c r="V2" s="66"/>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3"/>
      <c r="GK2" s="573"/>
      <c r="GL2" s="573"/>
      <c r="GM2" s="573"/>
      <c r="GN2" s="573"/>
      <c r="GO2" s="573"/>
      <c r="GP2" s="573"/>
      <c r="GQ2" s="573"/>
      <c r="GR2" s="573"/>
      <c r="GS2" s="573"/>
      <c r="GT2" s="573"/>
      <c r="GU2" s="573"/>
      <c r="GV2" s="573"/>
      <c r="GW2" s="573"/>
      <c r="GX2" s="573"/>
      <c r="GY2" s="573"/>
      <c r="GZ2" s="573"/>
      <c r="HA2" s="573"/>
      <c r="HB2" s="573"/>
      <c r="HC2" s="573"/>
      <c r="HD2" s="573"/>
      <c r="HE2" s="573"/>
      <c r="HF2" s="573"/>
      <c r="HG2" s="573"/>
      <c r="HH2" s="573"/>
      <c r="HI2" s="573"/>
      <c r="HJ2" s="573"/>
      <c r="HK2" s="573"/>
      <c r="HL2" s="573"/>
      <c r="HM2" s="573"/>
      <c r="HN2" s="573"/>
      <c r="HO2" s="573"/>
      <c r="HP2" s="573"/>
      <c r="HQ2" s="573"/>
      <c r="HR2" s="573"/>
      <c r="HS2" s="573"/>
      <c r="HT2" s="573"/>
      <c r="HU2" s="573"/>
      <c r="HV2" s="573"/>
      <c r="HW2" s="573"/>
      <c r="HX2" s="573"/>
      <c r="HY2" s="573"/>
      <c r="HZ2" s="573"/>
      <c r="IA2" s="573"/>
      <c r="IB2" s="573"/>
      <c r="IC2" s="573"/>
      <c r="ID2" s="573"/>
      <c r="IE2" s="573"/>
      <c r="IF2" s="573"/>
      <c r="IG2" s="573"/>
      <c r="IH2" s="573"/>
      <c r="II2" s="573"/>
      <c r="IJ2" s="573"/>
      <c r="IK2" s="573"/>
      <c r="IL2" s="573"/>
      <c r="IM2" s="573"/>
      <c r="IN2" s="573"/>
      <c r="IO2" s="573"/>
      <c r="IP2" s="573"/>
      <c r="IQ2" s="573"/>
      <c r="IR2" s="573"/>
      <c r="IS2" s="573"/>
      <c r="IT2" s="573"/>
      <c r="IU2" s="573"/>
      <c r="IV2" s="573"/>
      <c r="IW2" s="573"/>
    </row>
    <row r="3" spans="1:257" s="53" customFormat="1" ht="17.649999999999999" customHeight="1" thickTop="1" x14ac:dyDescent="0.3">
      <c r="A3" s="143"/>
      <c r="B3" s="143"/>
      <c r="C3" s="143"/>
      <c r="D3" s="143"/>
      <c r="E3" s="143"/>
      <c r="F3" s="143"/>
      <c r="G3" s="143"/>
      <c r="H3" s="143"/>
      <c r="I3" s="143"/>
      <c r="J3" s="143"/>
      <c r="K3" s="143"/>
      <c r="L3" s="143"/>
      <c r="M3" s="143"/>
      <c r="N3" s="3"/>
      <c r="O3" s="3"/>
      <c r="P3" s="3"/>
      <c r="Q3" s="3"/>
      <c r="R3" s="3"/>
      <c r="S3" s="3"/>
      <c r="T3" s="3"/>
      <c r="U3" s="66"/>
      <c r="V3" s="66"/>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c r="IW3" s="144"/>
    </row>
    <row r="4" spans="1:257" s="87" customFormat="1" ht="18.75" thickBot="1" x14ac:dyDescent="0.3">
      <c r="A4" s="88" t="s">
        <v>85</v>
      </c>
      <c r="B4" s="88"/>
      <c r="C4" s="150"/>
      <c r="D4" s="150"/>
      <c r="E4" s="150"/>
      <c r="F4" s="150"/>
      <c r="G4" s="150"/>
      <c r="H4" s="150"/>
      <c r="I4" s="150"/>
      <c r="J4" s="150"/>
      <c r="K4" s="150"/>
      <c r="L4" s="150"/>
      <c r="M4" s="150"/>
      <c r="N4" s="86"/>
      <c r="O4" s="86"/>
      <c r="P4" s="86"/>
    </row>
    <row r="5" spans="1:257" s="69" customFormat="1" ht="13.9" customHeight="1" x14ac:dyDescent="0.25">
      <c r="A5" s="256" t="s">
        <v>18</v>
      </c>
      <c r="B5" s="574" t="s">
        <v>515</v>
      </c>
      <c r="C5" s="576"/>
      <c r="D5" s="576"/>
      <c r="E5" s="576"/>
      <c r="F5" s="576"/>
      <c r="G5" s="576"/>
      <c r="H5" s="576"/>
      <c r="I5" s="576"/>
      <c r="J5" s="576"/>
      <c r="K5" s="576"/>
      <c r="L5" s="576"/>
      <c r="M5" s="576"/>
      <c r="N5" s="92"/>
    </row>
    <row r="6" spans="1:257" s="96" customFormat="1" ht="21.6" customHeight="1" x14ac:dyDescent="0.25">
      <c r="A6" s="257" t="s">
        <v>18</v>
      </c>
      <c r="B6" s="544" t="s">
        <v>306</v>
      </c>
      <c r="C6" s="544"/>
      <c r="D6" s="544"/>
      <c r="E6" s="544"/>
      <c r="F6" s="544"/>
      <c r="G6" s="544"/>
      <c r="H6" s="544"/>
      <c r="I6" s="544"/>
      <c r="J6" s="544"/>
      <c r="K6" s="544"/>
      <c r="L6" s="544"/>
      <c r="M6" s="544"/>
    </row>
    <row r="7" spans="1:257" s="97" customFormat="1" ht="50.1" customHeight="1" x14ac:dyDescent="0.25">
      <c r="A7" s="95"/>
      <c r="B7" s="489" t="s">
        <v>539</v>
      </c>
      <c r="C7" s="489"/>
      <c r="D7" s="489"/>
      <c r="E7" s="489"/>
      <c r="F7" s="489"/>
      <c r="G7" s="489"/>
      <c r="H7" s="489"/>
      <c r="I7" s="489"/>
      <c r="J7" s="489"/>
      <c r="K7" s="489"/>
      <c r="L7" s="489"/>
      <c r="M7" s="68"/>
      <c r="N7" s="96"/>
      <c r="O7" s="96"/>
      <c r="P7" s="96"/>
    </row>
    <row r="8" spans="1:257" s="97" customFormat="1" ht="20.65" customHeight="1" x14ac:dyDescent="0.25">
      <c r="A8" s="257" t="s">
        <v>18</v>
      </c>
      <c r="B8" s="544" t="s">
        <v>307</v>
      </c>
      <c r="C8" s="544"/>
      <c r="D8" s="544"/>
      <c r="E8" s="544"/>
      <c r="F8" s="544"/>
      <c r="G8" s="544"/>
      <c r="H8" s="544"/>
      <c r="I8" s="544"/>
      <c r="J8" s="544"/>
      <c r="K8" s="544"/>
      <c r="L8" s="544"/>
      <c r="M8" s="544"/>
      <c r="N8" s="96"/>
      <c r="O8" s="96"/>
      <c r="P8" s="96"/>
    </row>
    <row r="9" spans="1:257" s="258" customFormat="1" ht="14.45" customHeight="1" x14ac:dyDescent="0.25">
      <c r="A9" s="257" t="s">
        <v>18</v>
      </c>
      <c r="B9" s="489" t="s">
        <v>516</v>
      </c>
      <c r="C9" s="489"/>
      <c r="D9" s="489"/>
      <c r="E9" s="489"/>
      <c r="F9" s="489"/>
      <c r="G9" s="489"/>
      <c r="H9" s="489"/>
      <c r="I9" s="489"/>
      <c r="J9" s="489"/>
      <c r="K9" s="489"/>
      <c r="L9" s="489"/>
      <c r="M9" s="489"/>
    </row>
    <row r="10" spans="1:257" s="69" customFormat="1" ht="16.5" x14ac:dyDescent="0.25">
      <c r="A10" s="71" t="s">
        <v>18</v>
      </c>
      <c r="B10" s="489" t="s">
        <v>308</v>
      </c>
      <c r="C10" s="544"/>
      <c r="D10" s="544"/>
      <c r="E10" s="544"/>
      <c r="F10" s="544"/>
      <c r="G10" s="544"/>
      <c r="H10" s="544"/>
      <c r="I10" s="544"/>
      <c r="J10" s="544"/>
      <c r="K10" s="544"/>
      <c r="L10" s="544"/>
      <c r="M10" s="544"/>
    </row>
    <row r="11" spans="1:257" s="18" customFormat="1" ht="22.15" customHeight="1" x14ac:dyDescent="0.25">
      <c r="A11" s="256" t="s">
        <v>18</v>
      </c>
      <c r="B11" s="576" t="s">
        <v>309</v>
      </c>
      <c r="C11" s="576"/>
      <c r="D11" s="576"/>
      <c r="E11" s="576"/>
      <c r="F11" s="576"/>
      <c r="G11" s="576"/>
      <c r="H11" s="576"/>
      <c r="I11" s="576"/>
      <c r="J11" s="576"/>
      <c r="K11" s="576"/>
      <c r="L11" s="576"/>
      <c r="M11" s="576"/>
    </row>
    <row r="12" spans="1:257" s="18" customFormat="1" ht="22.15" customHeight="1" x14ac:dyDescent="0.25">
      <c r="A12" s="256" t="s">
        <v>18</v>
      </c>
      <c r="B12" s="92" t="s">
        <v>630</v>
      </c>
      <c r="C12" s="92"/>
      <c r="D12" s="92"/>
      <c r="E12" s="92"/>
      <c r="F12" s="92"/>
      <c r="G12" s="92"/>
      <c r="H12" s="92"/>
      <c r="I12" s="92"/>
      <c r="J12" s="92"/>
      <c r="K12" s="92"/>
      <c r="L12" s="92"/>
      <c r="M12" s="92"/>
    </row>
    <row r="13" spans="1:257" s="97" customFormat="1" ht="16.149999999999999" customHeight="1" x14ac:dyDescent="0.25">
      <c r="A13" s="95"/>
      <c r="B13" s="479" t="s">
        <v>631</v>
      </c>
      <c r="C13" s="68"/>
      <c r="D13" s="68"/>
      <c r="E13" s="68"/>
      <c r="F13" s="68"/>
      <c r="G13" s="68"/>
      <c r="H13" s="68"/>
      <c r="I13" s="68"/>
      <c r="J13" s="68"/>
      <c r="K13" s="68"/>
      <c r="L13" s="68"/>
      <c r="M13" s="68"/>
      <c r="N13" s="96"/>
      <c r="O13" s="96"/>
      <c r="P13" s="96"/>
    </row>
    <row r="14" spans="1:257" s="259" customFormat="1" ht="18.75" thickBot="1" x14ac:dyDescent="0.3">
      <c r="A14" s="577" t="s">
        <v>310</v>
      </c>
      <c r="B14" s="577"/>
      <c r="C14" s="577"/>
      <c r="D14" s="577"/>
      <c r="E14" s="577"/>
      <c r="F14" s="577"/>
      <c r="G14" s="577"/>
      <c r="H14" s="577"/>
      <c r="I14" s="577"/>
      <c r="J14" s="577"/>
      <c r="K14" s="577"/>
      <c r="L14" s="577"/>
      <c r="M14" s="577"/>
    </row>
    <row r="15" spans="1:257" s="18" customFormat="1" ht="20.100000000000001" customHeight="1" x14ac:dyDescent="0.25">
      <c r="A15" s="260" t="s">
        <v>18</v>
      </c>
      <c r="B15" s="97" t="s">
        <v>536</v>
      </c>
      <c r="C15" s="69"/>
      <c r="D15" s="69"/>
      <c r="E15" s="69"/>
      <c r="F15" s="69"/>
      <c r="G15" s="69"/>
      <c r="H15" s="69"/>
      <c r="I15" s="69"/>
      <c r="J15" s="69"/>
      <c r="K15" s="69"/>
      <c r="L15" s="69"/>
      <c r="M15" s="69"/>
    </row>
    <row r="16" spans="1:257" s="18" customFormat="1" ht="24.6" customHeight="1" x14ac:dyDescent="0.25">
      <c r="A16" s="260"/>
      <c r="B16" s="576" t="s">
        <v>617</v>
      </c>
      <c r="C16" s="576"/>
      <c r="D16" s="576"/>
      <c r="E16" s="576"/>
      <c r="F16" s="576"/>
      <c r="G16" s="576"/>
      <c r="H16" s="576"/>
      <c r="I16" s="576"/>
      <c r="J16" s="576"/>
      <c r="K16" s="576"/>
      <c r="L16" s="449"/>
      <c r="M16" s="449"/>
    </row>
    <row r="17" spans="1:13" s="18" customFormat="1" ht="18.95" customHeight="1" x14ac:dyDescent="0.25">
      <c r="A17" s="260"/>
      <c r="B17" s="574" t="s">
        <v>517</v>
      </c>
      <c r="C17" s="574"/>
      <c r="D17" s="450" t="s">
        <v>531</v>
      </c>
      <c r="E17" s="449"/>
      <c r="F17" s="449"/>
      <c r="G17" s="449"/>
      <c r="H17" s="449"/>
      <c r="I17" s="449"/>
      <c r="J17" s="449"/>
      <c r="K17" s="449"/>
      <c r="L17" s="449"/>
      <c r="M17" s="449"/>
    </row>
    <row r="18" spans="1:13" s="18" customFormat="1" ht="20.100000000000001" customHeight="1" x14ac:dyDescent="0.25">
      <c r="A18" s="260"/>
      <c r="B18" s="574" t="s">
        <v>518</v>
      </c>
      <c r="C18" s="574"/>
      <c r="D18" s="574"/>
      <c r="E18" s="574"/>
      <c r="F18" s="574"/>
      <c r="G18" s="574"/>
      <c r="H18" s="574"/>
      <c r="I18" s="574"/>
      <c r="J18" s="574"/>
      <c r="K18" s="574"/>
      <c r="L18" s="574"/>
      <c r="M18" s="574"/>
    </row>
    <row r="19" spans="1:13" s="18" customFormat="1" ht="20.100000000000001" customHeight="1" x14ac:dyDescent="0.25">
      <c r="A19" s="260"/>
      <c r="B19" s="574" t="s">
        <v>519</v>
      </c>
      <c r="C19" s="574"/>
      <c r="D19" s="574"/>
      <c r="E19" s="574"/>
      <c r="F19" s="574"/>
      <c r="G19" s="574"/>
      <c r="H19" s="574"/>
      <c r="I19" s="574"/>
      <c r="J19" s="574"/>
      <c r="K19" s="574"/>
      <c r="L19" s="574"/>
      <c r="M19" s="574"/>
    </row>
    <row r="20" spans="1:13" s="18" customFormat="1" ht="20.100000000000001" customHeight="1" x14ac:dyDescent="0.25">
      <c r="A20" s="260"/>
      <c r="B20" s="574" t="s">
        <v>537</v>
      </c>
      <c r="C20" s="574"/>
      <c r="D20" s="574"/>
      <c r="E20" s="574"/>
      <c r="F20" s="574"/>
      <c r="G20" s="574"/>
      <c r="H20" s="574"/>
      <c r="I20" s="574"/>
      <c r="J20" s="441"/>
      <c r="K20" s="441"/>
      <c r="L20" s="441"/>
      <c r="M20" s="441"/>
    </row>
    <row r="21" spans="1:13" s="18" customFormat="1" ht="20.100000000000001" customHeight="1" x14ac:dyDescent="0.25">
      <c r="A21" s="260" t="s">
        <v>18</v>
      </c>
      <c r="B21" s="574" t="s">
        <v>520</v>
      </c>
      <c r="C21" s="574"/>
      <c r="D21" s="574"/>
      <c r="E21" s="574"/>
      <c r="F21" s="574"/>
      <c r="G21" s="574"/>
      <c r="H21" s="574"/>
      <c r="I21" s="574"/>
      <c r="J21" s="441"/>
      <c r="K21" s="441"/>
      <c r="L21" s="441"/>
      <c r="M21" s="441"/>
    </row>
    <row r="22" spans="1:13" s="18" customFormat="1" ht="20.100000000000001" customHeight="1" x14ac:dyDescent="0.25">
      <c r="A22" s="260"/>
      <c r="B22" s="574" t="s">
        <v>521</v>
      </c>
      <c r="C22" s="574"/>
      <c r="D22" s="574"/>
      <c r="E22" s="574"/>
      <c r="F22" s="574"/>
      <c r="G22" s="574"/>
      <c r="H22" s="574"/>
      <c r="I22" s="574"/>
      <c r="J22" s="574"/>
      <c r="K22" s="574"/>
      <c r="L22" s="574"/>
      <c r="M22" s="574"/>
    </row>
    <row r="23" spans="1:13" s="18" customFormat="1" ht="20.100000000000001" customHeight="1" x14ac:dyDescent="0.25">
      <c r="A23" s="260"/>
      <c r="B23" s="574" t="s">
        <v>522</v>
      </c>
      <c r="C23" s="574"/>
      <c r="D23" s="574"/>
      <c r="E23" s="574"/>
      <c r="F23" s="574"/>
      <c r="G23" s="574"/>
      <c r="H23" s="574"/>
      <c r="I23" s="574"/>
      <c r="J23" s="574"/>
      <c r="K23" s="574"/>
      <c r="L23" s="574"/>
      <c r="M23" s="574"/>
    </row>
    <row r="24" spans="1:13" s="18" customFormat="1" ht="20.100000000000001" customHeight="1" x14ac:dyDescent="0.25">
      <c r="A24" s="260"/>
      <c r="B24" s="574" t="s">
        <v>526</v>
      </c>
      <c r="C24" s="574"/>
      <c r="D24" s="574"/>
      <c r="E24" s="574"/>
      <c r="F24" s="574"/>
      <c r="G24" s="574"/>
      <c r="H24" s="574"/>
      <c r="I24" s="574"/>
      <c r="J24" s="574"/>
      <c r="K24" s="574"/>
      <c r="L24" s="574"/>
      <c r="M24" s="574"/>
    </row>
    <row r="25" spans="1:13" s="18" customFormat="1" ht="20.100000000000001" customHeight="1" x14ac:dyDescent="0.25">
      <c r="A25" s="260"/>
      <c r="C25" s="575" t="s">
        <v>525</v>
      </c>
      <c r="D25" s="575"/>
      <c r="E25" s="448"/>
      <c r="F25" s="448"/>
      <c r="G25" s="448"/>
      <c r="H25" s="449"/>
      <c r="I25" s="449"/>
      <c r="J25" s="449"/>
      <c r="K25" s="449"/>
      <c r="L25" s="449"/>
      <c r="M25" s="449"/>
    </row>
    <row r="26" spans="1:13" s="18" customFormat="1" ht="20.100000000000001" customHeight="1" x14ac:dyDescent="0.25">
      <c r="A26" s="260"/>
      <c r="B26" s="574" t="s">
        <v>523</v>
      </c>
      <c r="C26" s="574"/>
      <c r="D26" s="574"/>
      <c r="E26" s="574"/>
      <c r="F26" s="574"/>
      <c r="G26" s="574"/>
      <c r="H26" s="574"/>
      <c r="I26" s="574"/>
      <c r="J26" s="574"/>
      <c r="K26" s="574"/>
      <c r="L26" s="574"/>
      <c r="M26" s="574"/>
    </row>
    <row r="27" spans="1:13" s="18" customFormat="1" ht="20.100000000000001" customHeight="1" x14ac:dyDescent="0.25">
      <c r="A27" s="260"/>
      <c r="B27" s="574" t="s">
        <v>524</v>
      </c>
      <c r="C27" s="574"/>
      <c r="D27" s="574"/>
      <c r="E27" s="574"/>
      <c r="F27" s="574"/>
      <c r="G27" s="574"/>
      <c r="H27" s="574"/>
      <c r="I27" s="574"/>
      <c r="J27" s="574"/>
      <c r="K27" s="574"/>
      <c r="L27" s="574"/>
      <c r="M27" s="574"/>
    </row>
    <row r="28" spans="1:13" s="18" customFormat="1" ht="20.100000000000001" hidden="1" customHeight="1" x14ac:dyDescent="0.25">
      <c r="A28" s="260"/>
      <c r="B28" s="574" t="s">
        <v>545</v>
      </c>
      <c r="C28" s="574"/>
      <c r="D28" s="574"/>
      <c r="E28" s="574"/>
      <c r="F28" s="574"/>
      <c r="G28" s="574"/>
      <c r="H28" s="574"/>
      <c r="I28" s="574"/>
      <c r="J28" s="574"/>
      <c r="K28" s="574"/>
      <c r="L28" s="574"/>
      <c r="M28" s="574"/>
    </row>
    <row r="29" spans="1:13" s="18" customFormat="1" ht="20.100000000000001" hidden="1" customHeight="1" x14ac:dyDescent="0.25">
      <c r="A29" s="260"/>
      <c r="B29" s="449"/>
      <c r="C29" s="575" t="s">
        <v>311</v>
      </c>
      <c r="D29" s="574"/>
      <c r="E29" s="574"/>
      <c r="F29" s="449"/>
      <c r="G29" s="449"/>
      <c r="H29" s="449"/>
      <c r="I29" s="449"/>
      <c r="J29" s="449"/>
      <c r="K29" s="449"/>
      <c r="L29" s="449"/>
      <c r="M29" s="449"/>
    </row>
    <row r="30" spans="1:13" s="18" customFormat="1" ht="20.100000000000001" customHeight="1" x14ac:dyDescent="0.25">
      <c r="A30" s="260" t="s">
        <v>18</v>
      </c>
      <c r="B30" s="574" t="s">
        <v>527</v>
      </c>
      <c r="C30" s="574"/>
      <c r="D30" s="574"/>
      <c r="E30" s="574"/>
      <c r="F30" s="574"/>
      <c r="G30" s="574"/>
      <c r="H30" s="574"/>
      <c r="I30" s="574"/>
      <c r="J30" s="574"/>
      <c r="K30" s="574"/>
      <c r="L30" s="574"/>
      <c r="M30" s="574"/>
    </row>
    <row r="31" spans="1:13" s="18" customFormat="1" ht="20.100000000000001" customHeight="1" x14ac:dyDescent="0.25">
      <c r="A31" s="260" t="s">
        <v>18</v>
      </c>
      <c r="B31" s="261" t="s">
        <v>312</v>
      </c>
      <c r="C31" s="69"/>
      <c r="D31" s="69"/>
      <c r="E31" s="69"/>
      <c r="F31" s="69"/>
      <c r="G31" s="69"/>
      <c r="H31" s="69"/>
      <c r="I31" s="69"/>
      <c r="J31" s="69"/>
      <c r="K31" s="69"/>
      <c r="L31" s="69"/>
      <c r="M31" s="69"/>
    </row>
    <row r="32" spans="1:13" s="18" customFormat="1" ht="20.100000000000001" customHeight="1" x14ac:dyDescent="0.25">
      <c r="A32" s="260" t="s">
        <v>18</v>
      </c>
      <c r="B32" s="262" t="s">
        <v>313</v>
      </c>
      <c r="C32" s="97"/>
      <c r="D32" s="97"/>
      <c r="E32" s="97"/>
      <c r="F32" s="97"/>
      <c r="G32" s="97"/>
      <c r="H32" s="97"/>
      <c r="I32" s="97"/>
      <c r="J32" s="97"/>
      <c r="K32" s="97"/>
      <c r="L32" s="97"/>
      <c r="M32" s="97"/>
    </row>
    <row r="33" spans="1:13" s="18" customFormat="1" ht="20.100000000000001" customHeight="1" x14ac:dyDescent="0.25">
      <c r="A33" s="263"/>
      <c r="B33" s="97" t="s">
        <v>528</v>
      </c>
      <c r="C33" s="97"/>
      <c r="D33" s="97"/>
      <c r="E33" s="97"/>
      <c r="F33" s="97"/>
      <c r="G33" s="97"/>
      <c r="H33" s="97"/>
      <c r="I33" s="97"/>
      <c r="J33" s="97"/>
      <c r="K33" s="97"/>
      <c r="L33" s="97"/>
      <c r="M33" s="97"/>
    </row>
    <row r="34" spans="1:13" s="18" customFormat="1" ht="20.100000000000001" customHeight="1" x14ac:dyDescent="0.25">
      <c r="A34" s="260"/>
      <c r="B34" s="97" t="s">
        <v>529</v>
      </c>
      <c r="C34" s="97"/>
      <c r="D34" s="97"/>
      <c r="E34" s="97"/>
      <c r="F34" s="97"/>
      <c r="G34" s="97"/>
      <c r="H34" s="97"/>
      <c r="I34" s="97"/>
      <c r="J34" s="97"/>
      <c r="K34" s="97"/>
      <c r="L34" s="97"/>
      <c r="M34" s="97"/>
    </row>
    <row r="35" spans="1:13" s="18" customFormat="1" ht="20.100000000000001" customHeight="1" x14ac:dyDescent="0.25">
      <c r="A35" s="260"/>
      <c r="B35" s="489" t="s">
        <v>530</v>
      </c>
      <c r="C35" s="489"/>
      <c r="D35" s="489"/>
      <c r="E35" s="489"/>
      <c r="F35" s="489"/>
      <c r="G35" s="489"/>
      <c r="H35" s="489"/>
      <c r="I35" s="489"/>
      <c r="J35" s="489"/>
      <c r="K35" s="489"/>
      <c r="L35" s="489"/>
      <c r="M35" s="489"/>
    </row>
    <row r="36" spans="1:13" customFormat="1" ht="14.65" customHeight="1" x14ac:dyDescent="0.25"/>
    <row r="37" spans="1:13" ht="16.5" customHeight="1" x14ac:dyDescent="0.3">
      <c r="A37" s="27" t="s">
        <v>59</v>
      </c>
      <c r="B37" s="30"/>
      <c r="C37" s="93" t="str">
        <f>Development!$A$2</f>
        <v>2.0</v>
      </c>
      <c r="D37" s="517"/>
      <c r="E37" s="517"/>
      <c r="F37" s="517"/>
      <c r="G37" s="237"/>
      <c r="H37" s="518"/>
      <c r="I37" s="518"/>
      <c r="J37" s="518"/>
      <c r="K37" s="30"/>
      <c r="L37" s="31" t="s">
        <v>61</v>
      </c>
      <c r="M37" s="32" t="str">
        <f>Development!$A$4</f>
        <v>8.1.25</v>
      </c>
    </row>
    <row r="38" spans="1:13" ht="16.5" hidden="1" customHeight="1" x14ac:dyDescent="0.3"/>
    <row r="39" spans="1:13" ht="16.5" hidden="1" customHeight="1" x14ac:dyDescent="0.3"/>
  </sheetData>
  <sheetProtection algorithmName="SHA-512" hashValue="iCgSDTE+0qYg2DkiJeEIofPKg9L0VU1lonRxgBbVdeYtOwp7zBFFQPsa8Cxy9ZEfQKqIY4V4hgkxQf5rY4U2EA==" saltValue="qbA6PxgrJ+H93koU4e/tcA==" spinCount="100000" sheet="1" objects="1" scenarios="1"/>
  <mergeCells count="74">
    <mergeCell ref="IS2:IW2"/>
    <mergeCell ref="FG2:FP2"/>
    <mergeCell ref="FQ2:FZ2"/>
    <mergeCell ref="GU2:HD2"/>
    <mergeCell ref="HE2:HN2"/>
    <mergeCell ref="HO2:HX2"/>
    <mergeCell ref="II2:IR2"/>
    <mergeCell ref="FQ1:FZ1"/>
    <mergeCell ref="GA1:GJ1"/>
    <mergeCell ref="GK1:GT1"/>
    <mergeCell ref="GU1:HD1"/>
    <mergeCell ref="HE1:HN1"/>
    <mergeCell ref="IS1:IW1"/>
    <mergeCell ref="EW1:FF1"/>
    <mergeCell ref="CE2:CN2"/>
    <mergeCell ref="CO2:CX2"/>
    <mergeCell ref="CY2:DH2"/>
    <mergeCell ref="HY2:IH2"/>
    <mergeCell ref="GA2:GJ2"/>
    <mergeCell ref="GK2:GT2"/>
    <mergeCell ref="HO1:HX1"/>
    <mergeCell ref="DI1:DR1"/>
    <mergeCell ref="FG1:FP1"/>
    <mergeCell ref="EM1:EV1"/>
    <mergeCell ref="EM2:EV2"/>
    <mergeCell ref="EW2:FF2"/>
    <mergeCell ref="HY1:IH1"/>
    <mergeCell ref="II1:IR1"/>
    <mergeCell ref="D37:F37"/>
    <mergeCell ref="H37:J37"/>
    <mergeCell ref="W1:AF1"/>
    <mergeCell ref="AG1:AP1"/>
    <mergeCell ref="AG2:AP2"/>
    <mergeCell ref="W2:AF2"/>
    <mergeCell ref="B5:M5"/>
    <mergeCell ref="B6:M6"/>
    <mergeCell ref="B8:M8"/>
    <mergeCell ref="B9:M9"/>
    <mergeCell ref="B35:M35"/>
    <mergeCell ref="A14:M14"/>
    <mergeCell ref="B10:M10"/>
    <mergeCell ref="B11:M11"/>
    <mergeCell ref="B7:L7"/>
    <mergeCell ref="B16:K16"/>
    <mergeCell ref="EC1:EL1"/>
    <mergeCell ref="DS1:EB1"/>
    <mergeCell ref="EC2:EL2"/>
    <mergeCell ref="DS2:EB2"/>
    <mergeCell ref="BU2:CD2"/>
    <mergeCell ref="CY1:DH1"/>
    <mergeCell ref="CO1:CX1"/>
    <mergeCell ref="BU1:CD1"/>
    <mergeCell ref="CE1:CN1"/>
    <mergeCell ref="DI2:DR2"/>
    <mergeCell ref="AQ1:AZ1"/>
    <mergeCell ref="BA1:BJ1"/>
    <mergeCell ref="BK2:BT2"/>
    <mergeCell ref="BK1:BT1"/>
    <mergeCell ref="BA2:BJ2"/>
    <mergeCell ref="AQ2:AZ2"/>
    <mergeCell ref="C25:D25"/>
    <mergeCell ref="C29:E29"/>
    <mergeCell ref="B28:M28"/>
    <mergeCell ref="B30:M30"/>
    <mergeCell ref="B22:M22"/>
    <mergeCell ref="B23:M23"/>
    <mergeCell ref="B24:M24"/>
    <mergeCell ref="B26:M26"/>
    <mergeCell ref="B27:M27"/>
    <mergeCell ref="B17:C17"/>
    <mergeCell ref="B18:M18"/>
    <mergeCell ref="B19:M19"/>
    <mergeCell ref="B20:I20"/>
    <mergeCell ref="B21:I21"/>
  </mergeCells>
  <hyperlinks>
    <hyperlink ref="C25" r:id="rId1" xr:uid="{8841EC52-0986-41D7-914A-521C24589661}"/>
    <hyperlink ref="D17" r:id="rId2" xr:uid="{53E97AAE-B60A-42C1-9328-11271892E107}"/>
    <hyperlink ref="C29" r:id="rId3" xr:uid="{F4E07AA7-3E57-4787-89B1-3181B59E91E8}"/>
    <hyperlink ref="B13" r:id="rId4" xr:uid="{5381FC76-3EE7-4730-AE0F-FDC8FD1BF378}"/>
  </hyperlinks>
  <pageMargins left="0" right="0" top="0.25" bottom="0.25" header="0.3" footer="0.3"/>
  <pageSetup scale="48" fitToHeight="4" orientation="portrait" r:id="rId5"/>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6"/>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8">
    <tabColor rgb="FFF0502D"/>
    <pageSetUpPr fitToPage="1"/>
  </sheetPr>
  <dimension ref="A1:IU96"/>
  <sheetViews>
    <sheetView showGridLines="0" zoomScaleNormal="100" workbookViewId="0"/>
  </sheetViews>
  <sheetFormatPr defaultColWidth="0" defaultRowHeight="16.5" customHeight="1" zeroHeight="1" x14ac:dyDescent="0.3"/>
  <cols>
    <col min="1" max="1" width="3.5703125" style="44" customWidth="1"/>
    <col min="2" max="2" width="13.7109375" style="44" customWidth="1"/>
    <col min="3" max="3" width="69.42578125" style="44" customWidth="1"/>
    <col min="4" max="4" width="12.7109375" style="44" customWidth="1"/>
    <col min="5" max="5" width="14" style="44" customWidth="1"/>
    <col min="6" max="6" width="14.42578125" style="44" customWidth="1"/>
    <col min="7" max="7" width="24.28515625" style="44" customWidth="1"/>
    <col min="8" max="8" width="15.28515625" style="44" customWidth="1"/>
    <col min="9" max="9" width="3.5703125" style="44" customWidth="1"/>
    <col min="10" max="13" width="8.7109375" style="44" hidden="1" customWidth="1"/>
    <col min="14" max="255" width="9.28515625" style="44" hidden="1" customWidth="1"/>
    <col min="256" max="16384" width="11.5703125" style="44" hidden="1"/>
  </cols>
  <sheetData>
    <row r="1" spans="1:10" ht="55.15" customHeight="1" x14ac:dyDescent="0.3">
      <c r="A1" s="197" t="str">
        <f>Development!A3&amp;" "&amp;Development!A1</f>
        <v>2025 Fleet Make-Ready Program</v>
      </c>
      <c r="B1" s="202"/>
      <c r="C1" s="198"/>
      <c r="D1" s="198"/>
      <c r="E1" s="198"/>
      <c r="F1" s="200"/>
      <c r="G1" s="200"/>
      <c r="H1" s="200"/>
      <c r="I1" s="200"/>
      <c r="J1" s="220"/>
    </row>
    <row r="2" spans="1:10" s="223" customFormat="1" ht="55.15" customHeight="1" thickBot="1" x14ac:dyDescent="0.35">
      <c r="A2" s="293" t="str">
        <f>Development!A1&amp;", Version "&amp;Development!$A$2</f>
        <v>Fleet Make-Ready Program, Version 2.0</v>
      </c>
      <c r="B2" s="212"/>
      <c r="C2" s="221"/>
      <c r="D2" s="212"/>
      <c r="E2" s="212"/>
      <c r="F2" s="213"/>
      <c r="G2" s="213"/>
      <c r="H2" s="213"/>
      <c r="I2" s="213"/>
      <c r="J2" s="222"/>
    </row>
    <row r="3" spans="1:10" ht="21" thickTop="1" x14ac:dyDescent="0.3">
      <c r="B3" s="219" t="s">
        <v>55</v>
      </c>
    </row>
    <row r="4" spans="1:10" ht="18" customHeight="1" thickBot="1" x14ac:dyDescent="0.35">
      <c r="B4" s="217" t="s">
        <v>470</v>
      </c>
      <c r="C4" s="217"/>
      <c r="D4" s="217"/>
      <c r="E4" s="217"/>
      <c r="F4" s="217"/>
      <c r="G4" s="218"/>
      <c r="H4" s="218"/>
    </row>
    <row r="5" spans="1:10" ht="27" customHeight="1" x14ac:dyDescent="0.3">
      <c r="B5" s="82" t="s">
        <v>56</v>
      </c>
      <c r="D5" s="23" t="s">
        <v>57</v>
      </c>
      <c r="E5" s="23"/>
      <c r="G5" s="23" t="s">
        <v>189</v>
      </c>
    </row>
    <row r="6" spans="1:10" ht="18" customHeight="1" x14ac:dyDescent="0.3">
      <c r="B6" s="52"/>
      <c r="C6" s="72"/>
      <c r="D6" s="44" t="s">
        <v>298</v>
      </c>
      <c r="G6" s="44" t="s">
        <v>299</v>
      </c>
    </row>
    <row r="7" spans="1:10" ht="18" customHeight="1" x14ac:dyDescent="0.3">
      <c r="B7" s="52"/>
      <c r="C7" s="216"/>
      <c r="D7" s="44" t="s">
        <v>200</v>
      </c>
      <c r="G7" s="44" t="s">
        <v>299</v>
      </c>
    </row>
    <row r="8" spans="1:10" ht="18" customHeight="1" x14ac:dyDescent="0.3">
      <c r="B8" s="52"/>
      <c r="C8" s="216"/>
      <c r="D8" s="44" t="s">
        <v>298</v>
      </c>
      <c r="G8" s="44" t="s">
        <v>299</v>
      </c>
    </row>
    <row r="9" spans="1:10" ht="18" customHeight="1" x14ac:dyDescent="0.3">
      <c r="B9" s="52"/>
      <c r="C9" s="72"/>
      <c r="D9" s="44" t="s">
        <v>298</v>
      </c>
      <c r="G9" s="44" t="s">
        <v>299</v>
      </c>
    </row>
    <row r="10" spans="1:10" ht="30.6" customHeight="1" x14ac:dyDescent="0.3">
      <c r="B10" s="163"/>
      <c r="C10" s="216"/>
      <c r="D10" s="53" t="s">
        <v>298</v>
      </c>
      <c r="E10" s="53"/>
      <c r="G10" s="44" t="s">
        <v>299</v>
      </c>
    </row>
    <row r="11" spans="1:10" ht="18" customHeight="1" x14ac:dyDescent="0.3">
      <c r="B11" s="52"/>
      <c r="C11" s="216"/>
      <c r="D11" s="53" t="s">
        <v>300</v>
      </c>
      <c r="E11" s="53"/>
      <c r="G11" s="44" t="s">
        <v>299</v>
      </c>
    </row>
    <row r="12" spans="1:10" s="69" customFormat="1" ht="27" customHeight="1" x14ac:dyDescent="0.3">
      <c r="B12" s="92"/>
      <c r="C12" s="483" t="s">
        <v>686</v>
      </c>
      <c r="D12" s="97"/>
      <c r="E12" s="97"/>
      <c r="G12" s="44"/>
    </row>
    <row r="13" spans="1:10" ht="18" customHeight="1" x14ac:dyDescent="0.3">
      <c r="B13" s="52"/>
      <c r="C13" s="72"/>
      <c r="D13" s="53" t="s">
        <v>612</v>
      </c>
      <c r="E13" s="53"/>
      <c r="G13" s="44" t="s">
        <v>299</v>
      </c>
    </row>
    <row r="14" spans="1:10" ht="18" customHeight="1" x14ac:dyDescent="0.3">
      <c r="B14" s="52"/>
      <c r="C14" s="72"/>
      <c r="D14" s="580" t="s">
        <v>298</v>
      </c>
      <c r="E14"/>
      <c r="F14"/>
      <c r="G14" s="581" t="s">
        <v>299</v>
      </c>
    </row>
    <row r="15" spans="1:10" ht="18" customHeight="1" x14ac:dyDescent="0.3">
      <c r="B15" s="52"/>
      <c r="D15" s="580"/>
      <c r="G15" s="581"/>
      <c r="H15" s="155"/>
    </row>
    <row r="16" spans="1:10" ht="28.5" customHeight="1" x14ac:dyDescent="0.3">
      <c r="B16" s="52"/>
      <c r="E16" s="65"/>
      <c r="F16" s="65"/>
      <c r="G16" s="65"/>
      <c r="H16" s="65"/>
    </row>
    <row r="17" spans="1:9" customFormat="1" ht="16.5" customHeight="1" x14ac:dyDescent="0.25"/>
    <row r="18" spans="1:9" customFormat="1" ht="16.5" customHeight="1" x14ac:dyDescent="0.25"/>
    <row r="19" spans="1:9" ht="16.5" customHeight="1" x14ac:dyDescent="0.3">
      <c r="B19" s="579" t="s">
        <v>281</v>
      </c>
      <c r="C19" s="579"/>
      <c r="D19" s="579"/>
      <c r="E19" s="579"/>
      <c r="F19" s="579"/>
      <c r="G19" s="579"/>
      <c r="H19" s="579"/>
    </row>
    <row r="20" spans="1:9" s="53" customFormat="1" ht="16.5" customHeight="1" x14ac:dyDescent="0.3">
      <c r="B20" s="578" t="s">
        <v>86</v>
      </c>
      <c r="C20" s="578"/>
      <c r="D20" s="578"/>
      <c r="E20" s="578"/>
      <c r="F20" s="578"/>
      <c r="G20" s="578"/>
      <c r="H20" s="578"/>
      <c r="I20" s="578"/>
    </row>
    <row r="21" spans="1:9" ht="16.5" customHeight="1" x14ac:dyDescent="0.3"/>
    <row r="22" spans="1:9" ht="16.5" customHeight="1" x14ac:dyDescent="0.3"/>
    <row r="23" spans="1:9" ht="16.5" customHeight="1" x14ac:dyDescent="0.3"/>
    <row r="24" spans="1:9" ht="16.5" customHeight="1" x14ac:dyDescent="0.3">
      <c r="D24" s="102"/>
      <c r="E24" s="103"/>
    </row>
    <row r="25" spans="1:9" s="41" customFormat="1" ht="16.5" customHeight="1" x14ac:dyDescent="0.3">
      <c r="A25" s="44"/>
    </row>
    <row r="26" spans="1:9" ht="16.5" customHeight="1" x14ac:dyDescent="0.3">
      <c r="B26" s="55" t="s">
        <v>59</v>
      </c>
      <c r="C26" s="99" t="str">
        <f>Development!$A$2</f>
        <v>2.0</v>
      </c>
      <c r="G26" s="56" t="s">
        <v>61</v>
      </c>
      <c r="H26" s="57" t="str">
        <f>Development!$A$4</f>
        <v>8.1.25</v>
      </c>
    </row>
    <row r="27" spans="1:9" ht="16.5" customHeight="1" x14ac:dyDescent="0.3"/>
    <row r="28" spans="1:9" ht="16.5" customHeight="1" x14ac:dyDescent="0.3"/>
    <row r="29" spans="1:9" ht="16.5" customHeight="1" x14ac:dyDescent="0.3"/>
    <row r="30" spans="1:9" ht="16.5" customHeight="1" x14ac:dyDescent="0.3"/>
    <row r="31" spans="1:9" ht="16.5" customHeight="1" x14ac:dyDescent="0.3"/>
    <row r="32" spans="1:9" ht="16.5" customHeight="1" x14ac:dyDescent="0.3"/>
    <row r="33" ht="16.5" customHeight="1" x14ac:dyDescent="0.3"/>
    <row r="34" ht="16.5" customHeight="1" x14ac:dyDescent="0.3"/>
    <row r="35" ht="16.5" customHeight="1" x14ac:dyDescent="0.3"/>
    <row r="36" ht="16.5" customHeight="1" x14ac:dyDescent="0.3"/>
    <row r="37" ht="16.5" customHeight="1" x14ac:dyDescent="0.3"/>
    <row r="38" ht="16.5" customHeight="1" x14ac:dyDescent="0.3"/>
    <row r="39" ht="16.5" customHeight="1" x14ac:dyDescent="0.3"/>
    <row r="40" ht="16.5" customHeight="1" x14ac:dyDescent="0.3"/>
    <row r="41" ht="16.5" customHeight="1" x14ac:dyDescent="0.3"/>
    <row r="42" ht="16.5" customHeight="1" x14ac:dyDescent="0.3"/>
    <row r="43" ht="16.5" customHeight="1" x14ac:dyDescent="0.3"/>
    <row r="44" ht="16.5" customHeight="1" x14ac:dyDescent="0.3"/>
    <row r="45" ht="16.5" customHeight="1" x14ac:dyDescent="0.3"/>
    <row r="46" ht="16.5" customHeight="1" x14ac:dyDescent="0.3"/>
    <row r="47" ht="16.5" customHeight="1" x14ac:dyDescent="0.3"/>
    <row r="48" ht="16.5" customHeight="1" x14ac:dyDescent="0.3"/>
    <row r="49" ht="16.5" customHeight="1" x14ac:dyDescent="0.3"/>
    <row r="50" ht="16.5" customHeight="1" x14ac:dyDescent="0.3"/>
    <row r="51" ht="16.5" customHeight="1" x14ac:dyDescent="0.3"/>
    <row r="52" ht="16.5" customHeight="1" x14ac:dyDescent="0.3"/>
    <row r="53" ht="16.5" customHeight="1" x14ac:dyDescent="0.3"/>
    <row r="54" ht="16.5" customHeight="1" x14ac:dyDescent="0.3"/>
    <row r="55" ht="16.5" customHeight="1" x14ac:dyDescent="0.3"/>
    <row r="56" ht="16.5" customHeight="1" x14ac:dyDescent="0.3"/>
    <row r="57" ht="16.5" customHeight="1" x14ac:dyDescent="0.3"/>
    <row r="58" ht="16.5" customHeight="1" x14ac:dyDescent="0.3"/>
    <row r="59" ht="16.5" customHeight="1" x14ac:dyDescent="0.3"/>
    <row r="60" ht="16.5" customHeight="1" x14ac:dyDescent="0.3"/>
    <row r="61" ht="16.5" customHeight="1" x14ac:dyDescent="0.3"/>
    <row r="62" ht="16.5" customHeight="1" x14ac:dyDescent="0.3"/>
    <row r="63" ht="16.5" customHeight="1" x14ac:dyDescent="0.3"/>
    <row r="64" ht="16.5" customHeight="1" x14ac:dyDescent="0.3"/>
    <row r="65" ht="16.5" customHeight="1" x14ac:dyDescent="0.3"/>
    <row r="66" ht="16.5" customHeight="1" x14ac:dyDescent="0.3"/>
    <row r="67" ht="16.5" customHeight="1" x14ac:dyDescent="0.3"/>
    <row r="68" ht="16.5" customHeight="1" x14ac:dyDescent="0.3"/>
    <row r="69" ht="16.5" customHeight="1" x14ac:dyDescent="0.3"/>
    <row r="70" ht="16.5" customHeight="1" x14ac:dyDescent="0.3"/>
    <row r="71" ht="16.5" customHeight="1" x14ac:dyDescent="0.3"/>
    <row r="72" ht="16.5" customHeight="1" x14ac:dyDescent="0.3"/>
    <row r="73" ht="16.5" customHeight="1" x14ac:dyDescent="0.3"/>
    <row r="74" ht="16.5" customHeight="1" x14ac:dyDescent="0.3"/>
    <row r="75" ht="16.5" customHeight="1" x14ac:dyDescent="0.3"/>
    <row r="76" ht="16.5" customHeight="1" x14ac:dyDescent="0.3"/>
    <row r="77" ht="16.5" customHeight="1" x14ac:dyDescent="0.3"/>
    <row r="78" ht="16.5" customHeight="1" x14ac:dyDescent="0.3"/>
    <row r="79" ht="16.5" customHeight="1" x14ac:dyDescent="0.3"/>
    <row r="80" ht="16.5" customHeight="1" x14ac:dyDescent="0.3"/>
    <row r="81" ht="16.5" customHeight="1" x14ac:dyDescent="0.3"/>
    <row r="82" ht="16.5" customHeight="1" x14ac:dyDescent="0.3"/>
    <row r="83" ht="16.5" customHeight="1" x14ac:dyDescent="0.3"/>
    <row r="84" ht="16.5" customHeight="1" x14ac:dyDescent="0.3"/>
    <row r="85" ht="16.5" customHeight="1" x14ac:dyDescent="0.3"/>
    <row r="86" ht="16.5" customHeight="1" x14ac:dyDescent="0.3"/>
    <row r="87" ht="16.5" customHeight="1" x14ac:dyDescent="0.3"/>
    <row r="88" ht="16.5" customHeight="1" x14ac:dyDescent="0.3"/>
    <row r="89" ht="16.5" customHeight="1" x14ac:dyDescent="0.3"/>
    <row r="90" ht="16.5" customHeight="1" x14ac:dyDescent="0.3"/>
    <row r="91" ht="16.5" customHeight="1" x14ac:dyDescent="0.3"/>
    <row r="92" ht="16.5" customHeight="1" x14ac:dyDescent="0.3"/>
    <row r="93" ht="16.5" customHeight="1" x14ac:dyDescent="0.3"/>
    <row r="94" ht="16.5" customHeight="1" x14ac:dyDescent="0.3"/>
    <row r="95" ht="16.5" customHeight="1" x14ac:dyDescent="0.3"/>
    <row r="96" ht="16.5" customHeight="1" x14ac:dyDescent="0.3"/>
  </sheetData>
  <sheetProtection algorithmName="SHA-512" hashValue="C5RSgr4cb3TNXw5HeoO7ZXTpTco/PkLPgDk+rewTlR/G0ZXrkPCW6qEOmJpBV2yEwtiKvK906ftMDnuTq5MuNw==" saltValue="P0lWQajajvUAZ/+lqYULUw==" spinCount="100000" sheet="1" objects="1" scenarios="1"/>
  <mergeCells count="4">
    <mergeCell ref="B20:I20"/>
    <mergeCell ref="B19:H19"/>
    <mergeCell ref="D14:D15"/>
    <mergeCell ref="G14:G15"/>
  </mergeCells>
  <hyperlinks>
    <hyperlink ref="C12" r:id="rId1" xr:uid="{00000000-0004-0000-0900-000000000000}"/>
  </hyperlinks>
  <printOptions horizontalCentered="1"/>
  <pageMargins left="0" right="0" top="0.25" bottom="0.25" header="0.3" footer="0.3"/>
  <pageSetup scale="63"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7345" r:id="rId5" name="Check Box 1">
              <controlPr defaultSize="0" autoFill="0" autoLine="0" autoPict="0">
                <anchor moveWithCells="1">
                  <from>
                    <xdr:col>255</xdr:col>
                    <xdr:colOff>0</xdr:colOff>
                    <xdr:row>3</xdr:row>
                    <xdr:rowOff>0</xdr:rowOff>
                  </from>
                  <to>
                    <xdr:col>256</xdr:col>
                    <xdr:colOff>0</xdr:colOff>
                    <xdr:row>3</xdr:row>
                    <xdr:rowOff>0</xdr:rowOff>
                  </to>
                </anchor>
              </controlPr>
            </control>
          </mc:Choice>
        </mc:AlternateContent>
        <mc:AlternateContent xmlns:mc="http://schemas.openxmlformats.org/markup-compatibility/2006">
          <mc:Choice Requires="x14">
            <control shapeId="57346" r:id="rId6" name="Check Box 2">
              <controlPr defaultSize="0" autoFill="0" autoLine="0" autoPict="0">
                <anchor moveWithCells="1">
                  <from>
                    <xdr:col>255</xdr:col>
                    <xdr:colOff>0</xdr:colOff>
                    <xdr:row>3</xdr:row>
                    <xdr:rowOff>0</xdr:rowOff>
                  </from>
                  <to>
                    <xdr:col>256</xdr:col>
                    <xdr:colOff>0</xdr:colOff>
                    <xdr:row>3</xdr:row>
                    <xdr:rowOff>0</xdr:rowOff>
                  </to>
                </anchor>
              </controlPr>
            </control>
          </mc:Choice>
        </mc:AlternateContent>
        <mc:AlternateContent xmlns:mc="http://schemas.openxmlformats.org/markup-compatibility/2006">
          <mc:Choice Requires="x14">
            <control shapeId="57352" r:id="rId7" name="Check Box 8">
              <controlPr defaultSize="0" autoFill="0" autoLine="0" autoPict="0">
                <anchor moveWithCells="1">
                  <from>
                    <xdr:col>1</xdr:col>
                    <xdr:colOff>819150</xdr:colOff>
                    <xdr:row>7</xdr:row>
                    <xdr:rowOff>57150</xdr:rowOff>
                  </from>
                  <to>
                    <xdr:col>2</xdr:col>
                    <xdr:colOff>4219575</xdr:colOff>
                    <xdr:row>8</xdr:row>
                    <xdr:rowOff>85725</xdr:rowOff>
                  </to>
                </anchor>
              </controlPr>
            </control>
          </mc:Choice>
        </mc:AlternateContent>
        <mc:AlternateContent xmlns:mc="http://schemas.openxmlformats.org/markup-compatibility/2006">
          <mc:Choice Requires="x14">
            <control shapeId="57355" r:id="rId8" name="Check Box 11">
              <controlPr defaultSize="0" autoFill="0" autoLine="0" autoPict="0">
                <anchor moveWithCells="1">
                  <from>
                    <xdr:col>1</xdr:col>
                    <xdr:colOff>819150</xdr:colOff>
                    <xdr:row>6</xdr:row>
                    <xdr:rowOff>76200</xdr:rowOff>
                  </from>
                  <to>
                    <xdr:col>2</xdr:col>
                    <xdr:colOff>4476750</xdr:colOff>
                    <xdr:row>7</xdr:row>
                    <xdr:rowOff>66675</xdr:rowOff>
                  </to>
                </anchor>
              </controlPr>
            </control>
          </mc:Choice>
        </mc:AlternateContent>
        <mc:AlternateContent xmlns:mc="http://schemas.openxmlformats.org/markup-compatibility/2006">
          <mc:Choice Requires="x14">
            <control shapeId="58077" r:id="rId9" name="Check Box 733">
              <controlPr defaultSize="0" autoFill="0" autoLine="0" autoPict="0">
                <anchor moveWithCells="1">
                  <from>
                    <xdr:col>1</xdr:col>
                    <xdr:colOff>819150</xdr:colOff>
                    <xdr:row>4</xdr:row>
                    <xdr:rowOff>333375</xdr:rowOff>
                  </from>
                  <to>
                    <xdr:col>3</xdr:col>
                    <xdr:colOff>38100</xdr:colOff>
                    <xdr:row>6</xdr:row>
                    <xdr:rowOff>114300</xdr:rowOff>
                  </to>
                </anchor>
              </controlPr>
            </control>
          </mc:Choice>
        </mc:AlternateContent>
        <mc:AlternateContent xmlns:mc="http://schemas.openxmlformats.org/markup-compatibility/2006">
          <mc:Choice Requires="x14">
            <control shapeId="58078" r:id="rId10" name="Check Box 734">
              <controlPr defaultSize="0" autoFill="0" autoLine="0" autoPict="0">
                <anchor moveWithCells="1">
                  <from>
                    <xdr:col>1</xdr:col>
                    <xdr:colOff>800100</xdr:colOff>
                    <xdr:row>10</xdr:row>
                    <xdr:rowOff>114300</xdr:rowOff>
                  </from>
                  <to>
                    <xdr:col>2</xdr:col>
                    <xdr:colOff>3771900</xdr:colOff>
                    <xdr:row>11</xdr:row>
                    <xdr:rowOff>104775</xdr:rowOff>
                  </to>
                </anchor>
              </controlPr>
            </control>
          </mc:Choice>
        </mc:AlternateContent>
        <mc:AlternateContent xmlns:mc="http://schemas.openxmlformats.org/markup-compatibility/2006">
          <mc:Choice Requires="x14">
            <control shapeId="58125" r:id="rId11" name="Check Box 1805">
              <controlPr defaultSize="0" autoFill="0" autoLine="0" autoPict="0">
                <anchor moveWithCells="1">
                  <from>
                    <xdr:col>1</xdr:col>
                    <xdr:colOff>800100</xdr:colOff>
                    <xdr:row>9</xdr:row>
                    <xdr:rowOff>228600</xdr:rowOff>
                  </from>
                  <to>
                    <xdr:col>2</xdr:col>
                    <xdr:colOff>4219575</xdr:colOff>
                    <xdr:row>10</xdr:row>
                    <xdr:rowOff>85725</xdr:rowOff>
                  </to>
                </anchor>
              </controlPr>
            </control>
          </mc:Choice>
        </mc:AlternateContent>
        <mc:AlternateContent xmlns:mc="http://schemas.openxmlformats.org/markup-compatibility/2006">
          <mc:Choice Requires="x14">
            <control shapeId="58126" r:id="rId12" name="Check Box 1806">
              <controlPr defaultSize="0" autoFill="0" autoLine="0" autoPict="0">
                <anchor moveWithCells="1">
                  <from>
                    <xdr:col>1</xdr:col>
                    <xdr:colOff>819150</xdr:colOff>
                    <xdr:row>8</xdr:row>
                    <xdr:rowOff>47625</xdr:rowOff>
                  </from>
                  <to>
                    <xdr:col>2</xdr:col>
                    <xdr:colOff>4229100</xdr:colOff>
                    <xdr:row>9</xdr:row>
                    <xdr:rowOff>190500</xdr:rowOff>
                  </to>
                </anchor>
              </controlPr>
            </control>
          </mc:Choice>
        </mc:AlternateContent>
        <mc:AlternateContent xmlns:mc="http://schemas.openxmlformats.org/markup-compatibility/2006">
          <mc:Choice Requires="x14">
            <control shapeId="58128" r:id="rId13" name="Check Box 1808">
              <controlPr defaultSize="0" autoFill="0" autoLine="0" autoPict="0">
                <anchor moveWithCells="1">
                  <from>
                    <xdr:col>1</xdr:col>
                    <xdr:colOff>800100</xdr:colOff>
                    <xdr:row>12</xdr:row>
                    <xdr:rowOff>28575</xdr:rowOff>
                  </from>
                  <to>
                    <xdr:col>2</xdr:col>
                    <xdr:colOff>4219575</xdr:colOff>
                    <xdr:row>13</xdr:row>
                    <xdr:rowOff>47625</xdr:rowOff>
                  </to>
                </anchor>
              </controlPr>
            </control>
          </mc:Choice>
        </mc:AlternateContent>
        <mc:AlternateContent xmlns:mc="http://schemas.openxmlformats.org/markup-compatibility/2006">
          <mc:Choice Requires="x14">
            <control shapeId="58129" r:id="rId14" name="Check Box 1809">
              <controlPr defaultSize="0" autoFill="0" autoLine="0" autoPict="0">
                <anchor moveWithCells="1">
                  <from>
                    <xdr:col>1</xdr:col>
                    <xdr:colOff>800100</xdr:colOff>
                    <xdr:row>12</xdr:row>
                    <xdr:rowOff>219075</xdr:rowOff>
                  </from>
                  <to>
                    <xdr:col>2</xdr:col>
                    <xdr:colOff>4219575</xdr:colOff>
                    <xdr:row>15</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2">
    <tabColor rgb="FFF0502D"/>
  </sheetPr>
  <dimension ref="A1:Y14"/>
  <sheetViews>
    <sheetView showGridLines="0" zoomScaleNormal="100" workbookViewId="0"/>
  </sheetViews>
  <sheetFormatPr defaultColWidth="0" defaultRowHeight="0" customHeight="1" zeroHeight="1" x14ac:dyDescent="0.3"/>
  <cols>
    <col min="1" max="1" width="4.5703125" style="44" customWidth="1"/>
    <col min="2" max="2" width="17.7109375" style="44" customWidth="1"/>
    <col min="3" max="4" width="35.7109375" style="44" customWidth="1"/>
    <col min="5" max="5" width="35.7109375" customWidth="1"/>
    <col min="6" max="6" width="15.5703125" customWidth="1"/>
    <col min="7" max="7" width="8.7109375" style="44" customWidth="1"/>
    <col min="8" max="10" width="8.7109375" style="44" hidden="1"/>
    <col min="11" max="11" width="4.5703125" hidden="1"/>
    <col min="12" max="12" width="11.42578125" hidden="1"/>
    <col min="13" max="13" width="25.5703125" hidden="1"/>
    <col min="14" max="16" width="60.5703125" hidden="1"/>
    <col min="17" max="17" width="63.42578125" hidden="1"/>
    <col min="18" max="21" width="11.42578125" hidden="1"/>
    <col min="22" max="25" width="17.28515625" hidden="1"/>
  </cols>
  <sheetData>
    <row r="1" spans="1:10" ht="55.15" customHeight="1" x14ac:dyDescent="0.25">
      <c r="A1" s="197" t="str">
        <f>Development!A3&amp;" "&amp;Development!A1</f>
        <v>2025 Fleet Make-Ready Program</v>
      </c>
      <c r="B1" s="202"/>
      <c r="C1" s="198"/>
      <c r="D1" s="198"/>
      <c r="E1" s="200"/>
      <c r="F1" s="200"/>
      <c r="G1" s="200"/>
      <c r="H1" s="200"/>
      <c r="I1" s="200"/>
      <c r="J1" s="200"/>
    </row>
    <row r="2" spans="1:10" s="245" customFormat="1" ht="55.15" customHeight="1" thickBot="1" x14ac:dyDescent="0.3">
      <c r="A2" s="293" t="str">
        <f>Development!A1&amp;", Version "&amp;Development!$A$2</f>
        <v>Fleet Make-Ready Program, Version 2.0</v>
      </c>
      <c r="B2" s="212"/>
      <c r="C2" s="221"/>
      <c r="D2" s="212"/>
      <c r="E2" s="213"/>
      <c r="F2" s="213"/>
      <c r="G2" s="213"/>
      <c r="H2" s="213"/>
      <c r="I2" s="213"/>
      <c r="J2" s="213"/>
    </row>
    <row r="3" spans="1:10" ht="17.649999999999999" customHeight="1" thickTop="1" thickBot="1" x14ac:dyDescent="0.35">
      <c r="A3" s="53"/>
      <c r="B3" s="53"/>
      <c r="C3" s="53"/>
      <c r="D3" s="53"/>
      <c r="G3" s="53"/>
      <c r="H3" s="53"/>
      <c r="I3" s="53"/>
      <c r="J3" s="53"/>
    </row>
    <row r="4" spans="1:10" ht="44.1" customHeight="1" thickBot="1" x14ac:dyDescent="0.3">
      <c r="A4" s="97"/>
      <c r="B4" s="588" t="s">
        <v>224</v>
      </c>
      <c r="C4" s="589"/>
      <c r="D4" s="589"/>
      <c r="E4" s="590"/>
      <c r="G4" s="97"/>
      <c r="H4" s="97"/>
      <c r="I4" s="97"/>
      <c r="J4"/>
    </row>
    <row r="5" spans="1:10" ht="53.25" customHeight="1" thickBot="1" x14ac:dyDescent="0.3">
      <c r="A5" s="97"/>
      <c r="B5" s="371" t="s">
        <v>447</v>
      </c>
      <c r="C5" s="372" t="s">
        <v>622</v>
      </c>
      <c r="D5" s="372" t="s">
        <v>672</v>
      </c>
      <c r="E5" s="373" t="s">
        <v>673</v>
      </c>
      <c r="G5" s="97"/>
      <c r="H5" s="97"/>
      <c r="I5" s="97"/>
      <c r="J5"/>
    </row>
    <row r="6" spans="1:10" ht="36" customHeight="1" thickBot="1" x14ac:dyDescent="0.35">
      <c r="A6" s="53"/>
      <c r="B6" s="370" t="s">
        <v>336</v>
      </c>
      <c r="C6" s="459">
        <v>100000</v>
      </c>
      <c r="D6" s="460">
        <v>20000</v>
      </c>
      <c r="E6" s="461">
        <v>30000</v>
      </c>
      <c r="G6" s="53"/>
      <c r="H6" s="53"/>
      <c r="I6" s="53"/>
      <c r="J6"/>
    </row>
    <row r="7" spans="1:10" ht="14.45" customHeight="1" x14ac:dyDescent="0.25">
      <c r="A7" s="39"/>
      <c r="B7" s="582" t="s">
        <v>325</v>
      </c>
      <c r="C7" s="584">
        <v>100000</v>
      </c>
      <c r="D7" s="584">
        <v>50000</v>
      </c>
      <c r="E7" s="586">
        <v>100000</v>
      </c>
      <c r="G7" s="39"/>
      <c r="H7" s="39"/>
      <c r="I7" s="39"/>
      <c r="J7"/>
    </row>
    <row r="8" spans="1:10" ht="36" customHeight="1" thickBot="1" x14ac:dyDescent="0.35">
      <c r="B8" s="583"/>
      <c r="C8" s="585"/>
      <c r="D8" s="585"/>
      <c r="E8" s="587"/>
      <c r="J8"/>
    </row>
    <row r="9" spans="1:10" ht="36" customHeight="1" thickBot="1" x14ac:dyDescent="0.35">
      <c r="B9" s="462" t="s">
        <v>621</v>
      </c>
      <c r="C9" s="463">
        <v>50000</v>
      </c>
      <c r="D9" s="464">
        <v>20000</v>
      </c>
      <c r="E9" s="465">
        <v>30000</v>
      </c>
      <c r="J9"/>
    </row>
    <row r="10" spans="1:10" ht="36" customHeight="1" x14ac:dyDescent="0.25">
      <c r="A10" s="4"/>
      <c r="B10" s="478"/>
      <c r="C10"/>
      <c r="D10"/>
      <c r="G10" s="4"/>
      <c r="H10" s="4"/>
      <c r="I10" s="4"/>
      <c r="J10" s="4"/>
    </row>
    <row r="11" spans="1:10" ht="16.5" customHeight="1" x14ac:dyDescent="0.3">
      <c r="A11" s="67"/>
      <c r="D11" s="73"/>
      <c r="E11" s="44"/>
      <c r="F11" s="44"/>
    </row>
    <row r="12" spans="1:10" ht="16.5" customHeight="1" x14ac:dyDescent="0.3">
      <c r="A12" s="30"/>
      <c r="B12" s="255" t="s">
        <v>59</v>
      </c>
      <c r="C12" s="93" t="str">
        <f>Development!$A$2</f>
        <v>2.0</v>
      </c>
      <c r="D12" s="237"/>
      <c r="E12" s="237"/>
      <c r="F12" s="255" t="s">
        <v>61</v>
      </c>
      <c r="G12" s="374" t="str">
        <f>Development!$A$4</f>
        <v>8.1.25</v>
      </c>
      <c r="H12" s="30"/>
    </row>
    <row r="13" spans="1:10" ht="16.5" hidden="1" customHeight="1" x14ac:dyDescent="0.3"/>
    <row r="14" spans="1:10" ht="16.5" hidden="1" customHeight="1" x14ac:dyDescent="0.3"/>
  </sheetData>
  <sheetProtection algorithmName="SHA-512" hashValue="Ss+rYN9E9eLD/gehxTyO2chMI/82QzaYTobXB2FW3QsdAEaL/hjXuISBuc2WG/2w1Kwjjjnzczs78WHjFiH7XQ==" saltValue="0Z3dVWmIwriO7IDGkgHbyg==" spinCount="100000" sheet="1" objects="1" scenarios="1"/>
  <mergeCells count="5">
    <mergeCell ref="B7:B8"/>
    <mergeCell ref="C7:C8"/>
    <mergeCell ref="E7:E8"/>
    <mergeCell ref="D7:D8"/>
    <mergeCell ref="B4:E4"/>
  </mergeCells>
  <pageMargins left="0" right="0" top="0.25" bottom="0.25" header="0.3" footer="0.3"/>
  <pageSetup scale="48" fitToHeight="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
    <tabColor rgb="FF142C41"/>
  </sheetPr>
  <dimension ref="A1:AG262"/>
  <sheetViews>
    <sheetView showGridLines="0" zoomScaleNormal="100" zoomScalePageLayoutView="60" workbookViewId="0"/>
  </sheetViews>
  <sheetFormatPr defaultColWidth="0" defaultRowHeight="0" customHeight="1" zeroHeight="1" x14ac:dyDescent="0.25"/>
  <cols>
    <col min="1" max="1" width="4.5703125" style="18" customWidth="1"/>
    <col min="2" max="6" width="22.7109375" style="18" customWidth="1"/>
    <col min="7" max="7" width="28.42578125" style="18" bestFit="1" customWidth="1"/>
    <col min="8" max="9" width="22.7109375" style="18" customWidth="1"/>
    <col min="10" max="10" width="22.7109375" customWidth="1"/>
    <col min="11" max="11" width="2.7109375" customWidth="1"/>
    <col min="12" max="14" width="22.7109375" style="18" customWidth="1"/>
    <col min="15" max="15" width="22.5703125" style="18" customWidth="1"/>
    <col min="16" max="16" width="5.5703125" style="18" customWidth="1"/>
    <col min="17" max="20" width="22.7109375" style="18" hidden="1" customWidth="1"/>
    <col min="21" max="21" width="4.5703125" style="18" hidden="1" customWidth="1"/>
    <col min="22" max="24" width="25.7109375" style="18" hidden="1" customWidth="1"/>
    <col min="25" max="25" width="4.5703125" style="18" hidden="1" customWidth="1"/>
    <col min="26" max="27" width="7.7109375" style="18" hidden="1" customWidth="1"/>
    <col min="28" max="28" width="11.7109375" style="18" hidden="1" customWidth="1"/>
    <col min="29" max="29" width="13.42578125" style="18" hidden="1" customWidth="1"/>
    <col min="30" max="30" width="8.7109375" style="18" hidden="1" customWidth="1"/>
    <col min="31" max="31" width="11.28515625" style="18" hidden="1" customWidth="1"/>
    <col min="32" max="16384" width="8.7109375" style="18" hidden="1"/>
  </cols>
  <sheetData>
    <row r="1" spans="1:33" ht="55.15" customHeight="1" x14ac:dyDescent="0.25">
      <c r="A1" s="197" t="str">
        <f>Development!A3&amp;" "&amp;Development!A1</f>
        <v>2025 Fleet Make-Ready Program</v>
      </c>
      <c r="B1" s="198"/>
      <c r="C1" s="198"/>
      <c r="D1" s="198"/>
      <c r="E1" s="198"/>
      <c r="F1" s="198"/>
      <c r="G1" s="198"/>
      <c r="H1" s="198"/>
      <c r="I1" s="200"/>
      <c r="L1" s="200"/>
    </row>
    <row r="2" spans="1:33" ht="55.15" customHeight="1" thickBot="1" x14ac:dyDescent="0.3">
      <c r="A2" s="292" t="str">
        <f>Development!A1&amp;", Version "&amp;Development!$A$2</f>
        <v>Fleet Make-Ready Program, Version 2.0</v>
      </c>
      <c r="B2" s="199"/>
      <c r="C2" s="199"/>
      <c r="D2" s="199"/>
      <c r="E2" s="199"/>
      <c r="F2" s="199"/>
      <c r="G2" s="199"/>
      <c r="H2" s="199"/>
      <c r="I2" s="338"/>
      <c r="J2" s="338"/>
      <c r="K2" s="338"/>
      <c r="L2" s="338"/>
      <c r="M2" s="338"/>
      <c r="N2" s="338"/>
      <c r="O2" s="338"/>
    </row>
    <row r="3" spans="1:33" ht="25.15" customHeight="1" thickTop="1" thickBot="1" x14ac:dyDescent="0.35">
      <c r="A3" s="143"/>
      <c r="B3" s="340"/>
      <c r="C3" s="340"/>
      <c r="D3" s="340"/>
      <c r="E3" s="340"/>
      <c r="F3" s="340"/>
      <c r="G3" s="340"/>
      <c r="H3" s="340"/>
      <c r="I3" s="340"/>
      <c r="J3" s="340"/>
      <c r="K3" s="340"/>
      <c r="L3" s="340"/>
      <c r="M3" s="340"/>
      <c r="N3" s="340"/>
      <c r="O3" s="340"/>
      <c r="P3" s="340"/>
      <c r="Q3" s="143"/>
      <c r="R3" s="143"/>
      <c r="S3" s="143"/>
      <c r="T3" s="143"/>
      <c r="U3" s="143"/>
      <c r="V3" s="143"/>
      <c r="W3" s="143"/>
      <c r="X3" s="143"/>
      <c r="AF3"/>
      <c r="AG3"/>
    </row>
    <row r="4" spans="1:33" customFormat="1" ht="20.25" x14ac:dyDescent="0.25">
      <c r="B4" s="298" t="s">
        <v>302</v>
      </c>
      <c r="C4" s="299"/>
      <c r="D4" s="299"/>
      <c r="E4" s="299"/>
      <c r="F4" s="299"/>
      <c r="G4" s="299"/>
      <c r="H4" s="299"/>
      <c r="I4" s="299"/>
      <c r="J4" s="299"/>
      <c r="K4" s="299"/>
      <c r="L4" s="300"/>
    </row>
    <row r="5" spans="1:33" customFormat="1" ht="18.75" x14ac:dyDescent="0.25">
      <c r="B5" s="301" t="s">
        <v>12</v>
      </c>
      <c r="C5" s="317" t="s">
        <v>411</v>
      </c>
      <c r="D5" s="18"/>
      <c r="E5" s="18"/>
      <c r="F5" s="18"/>
      <c r="G5" s="18"/>
      <c r="H5" s="18"/>
      <c r="I5" s="18"/>
      <c r="L5" s="318"/>
      <c r="M5" s="18"/>
    </row>
    <row r="6" spans="1:33" customFormat="1" ht="21" thickBot="1" x14ac:dyDescent="0.3">
      <c r="B6" s="302" t="s">
        <v>13</v>
      </c>
      <c r="C6" s="303" t="s">
        <v>303</v>
      </c>
      <c r="D6" s="304"/>
      <c r="E6" s="304"/>
      <c r="F6" s="304"/>
      <c r="G6" s="304"/>
      <c r="H6" s="304"/>
      <c r="I6" s="304"/>
      <c r="J6" s="162"/>
      <c r="K6" s="162"/>
      <c r="L6" s="159"/>
    </row>
    <row r="7" spans="1:33" customFormat="1" ht="20.25" x14ac:dyDescent="0.25">
      <c r="B7" s="297"/>
    </row>
    <row r="8" spans="1:33" ht="42" customHeight="1" x14ac:dyDescent="0.35">
      <c r="B8" s="593" t="s">
        <v>382</v>
      </c>
      <c r="C8" s="593"/>
      <c r="D8" s="593"/>
      <c r="E8" s="593"/>
      <c r="F8" s="593"/>
      <c r="G8" s="593"/>
      <c r="H8" s="593"/>
      <c r="I8" s="593"/>
      <c r="L8"/>
      <c r="M8"/>
      <c r="N8"/>
      <c r="O8"/>
      <c r="P8"/>
      <c r="Q8"/>
      <c r="R8"/>
      <c r="S8"/>
      <c r="T8"/>
      <c r="U8"/>
      <c r="V8"/>
      <c r="W8"/>
      <c r="X8"/>
      <c r="Y8" s="124"/>
      <c r="Z8" s="124"/>
      <c r="AA8" s="124"/>
      <c r="AB8" s="124"/>
      <c r="AC8" s="124"/>
      <c r="AD8" s="124"/>
      <c r="AE8" s="124"/>
    </row>
    <row r="9" spans="1:33" customFormat="1" ht="14.65" customHeight="1" thickBot="1" x14ac:dyDescent="0.3"/>
    <row r="10" spans="1:33" customFormat="1" ht="40.15" customHeight="1" thickBot="1" x14ac:dyDescent="0.3">
      <c r="B10" s="376" t="s">
        <v>206</v>
      </c>
      <c r="C10" s="286" t="s">
        <v>238</v>
      </c>
      <c r="D10" s="286" t="s">
        <v>250</v>
      </c>
      <c r="E10" s="307" t="s">
        <v>287</v>
      </c>
      <c r="F10" s="308" t="s">
        <v>394</v>
      </c>
    </row>
    <row r="11" spans="1:33" customFormat="1" ht="25.15" customHeight="1" thickBot="1" x14ac:dyDescent="0.3">
      <c r="B11" s="396" t="str">
        <f>References!N33</f>
        <v/>
      </c>
      <c r="C11" s="397">
        <f>SUM(Qualifying_Index!E17:E24)</f>
        <v>0</v>
      </c>
      <c r="D11" s="397">
        <f>SUM(F18:F25)</f>
        <v>0</v>
      </c>
      <c r="E11" s="398">
        <f>SUM(J18:J25)</f>
        <v>0</v>
      </c>
      <c r="F11" s="399">
        <f>Qualifying_Index!I10</f>
        <v>0</v>
      </c>
    </row>
    <row r="12" spans="1:33" customFormat="1" ht="14.65" customHeight="1" x14ac:dyDescent="0.25"/>
    <row r="13" spans="1:33" customFormat="1" ht="52.15" customHeight="1" x14ac:dyDescent="0.25">
      <c r="B13" s="593" t="s">
        <v>285</v>
      </c>
      <c r="C13" s="593"/>
      <c r="D13" s="593"/>
      <c r="E13" s="593"/>
      <c r="F13" s="593"/>
      <c r="G13" s="593"/>
      <c r="H13" s="593"/>
      <c r="I13" s="593"/>
      <c r="J13" s="593"/>
      <c r="K13" s="593"/>
      <c r="L13" s="593"/>
      <c r="M13" s="593"/>
      <c r="N13" s="593"/>
      <c r="O13" s="593"/>
      <c r="T13" s="339"/>
      <c r="U13" s="339"/>
      <c r="V13" s="339"/>
      <c r="W13" s="339"/>
      <c r="X13" s="339"/>
    </row>
    <row r="14" spans="1:33" customFormat="1" ht="10.15" customHeight="1" thickBot="1" x14ac:dyDescent="0.3"/>
    <row r="15" spans="1:33" ht="33" customHeight="1" x14ac:dyDescent="0.25">
      <c r="B15" s="604" t="s">
        <v>272</v>
      </c>
      <c r="C15" s="600" t="s">
        <v>206</v>
      </c>
      <c r="D15" s="600" t="s">
        <v>238</v>
      </c>
      <c r="E15" s="602" t="s">
        <v>286</v>
      </c>
      <c r="F15" s="600" t="s">
        <v>239</v>
      </c>
      <c r="G15" s="624" t="s">
        <v>297</v>
      </c>
      <c r="H15" s="598" t="s">
        <v>270</v>
      </c>
      <c r="I15" s="600" t="s">
        <v>271</v>
      </c>
      <c r="J15" s="606" t="s">
        <v>287</v>
      </c>
      <c r="L15" s="608" t="s">
        <v>288</v>
      </c>
      <c r="M15" s="598" t="s">
        <v>289</v>
      </c>
      <c r="N15" s="610" t="s">
        <v>290</v>
      </c>
      <c r="O15" s="591" t="s">
        <v>564</v>
      </c>
    </row>
    <row r="16" spans="1:33" ht="31.15" customHeight="1" thickBot="1" x14ac:dyDescent="0.3">
      <c r="B16" s="605"/>
      <c r="C16" s="601"/>
      <c r="D16" s="601"/>
      <c r="E16" s="603"/>
      <c r="F16" s="601"/>
      <c r="G16" s="625"/>
      <c r="H16" s="599"/>
      <c r="I16" s="601"/>
      <c r="J16" s="607"/>
      <c r="L16" s="609"/>
      <c r="M16" s="599"/>
      <c r="N16" s="611"/>
      <c r="O16" s="592"/>
    </row>
    <row r="17" spans="2:24" ht="10.15" customHeight="1" thickBot="1" x14ac:dyDescent="0.35">
      <c r="B17" s="238"/>
      <c r="C17" s="238"/>
      <c r="D17" s="238"/>
      <c r="E17" s="251"/>
      <c r="F17" s="238"/>
      <c r="G17" s="20"/>
      <c r="H17" s="252"/>
      <c r="I17" s="20"/>
      <c r="J17" s="20"/>
      <c r="L17" s="20"/>
      <c r="M17" s="20"/>
      <c r="N17" s="20"/>
    </row>
    <row r="18" spans="2:24" ht="25.15" customHeight="1" x14ac:dyDescent="0.25">
      <c r="B18" s="265">
        <v>1</v>
      </c>
      <c r="C18" s="401" t="s">
        <v>82</v>
      </c>
      <c r="D18" s="417"/>
      <c r="E18" s="417"/>
      <c r="F18" s="420" t="str">
        <f>IF(OR(C18="",C18=References!$C$21),"",SUM(E18:E18)*D18)</f>
        <v/>
      </c>
      <c r="G18" s="401" t="s">
        <v>82</v>
      </c>
      <c r="H18" s="423"/>
      <c r="I18" s="426" t="str">
        <f>IF(AND(SUM(H18:H18)&gt;0,F18&lt;&gt;""),(H18*E18),"")</f>
        <v/>
      </c>
      <c r="J18" s="427" t="str">
        <f t="shared" ref="J18:J25" si="0">IFERROR(I18*D18,"")</f>
        <v/>
      </c>
      <c r="L18" s="405"/>
      <c r="M18" s="401"/>
      <c r="N18" s="454"/>
      <c r="O18" s="406"/>
    </row>
    <row r="19" spans="2:24" ht="25.15" customHeight="1" x14ac:dyDescent="0.25">
      <c r="B19" s="267">
        <v>2</v>
      </c>
      <c r="C19" s="402" t="s">
        <v>82</v>
      </c>
      <c r="D19" s="418"/>
      <c r="E19" s="418"/>
      <c r="F19" s="421" t="str">
        <f>IF(OR(C19="",C19=References!$C$21),"",SUM(E19:E19)*D19)</f>
        <v/>
      </c>
      <c r="G19" s="402" t="s">
        <v>82</v>
      </c>
      <c r="H19" s="424"/>
      <c r="I19" s="428" t="str">
        <f t="shared" ref="I19:I25" si="1">IF(AND(SUM(H19:H19)&gt;0,F19&lt;&gt;""),(H19*E19),"")</f>
        <v/>
      </c>
      <c r="J19" s="429" t="str">
        <f t="shared" si="0"/>
        <v/>
      </c>
      <c r="L19" s="407"/>
      <c r="M19" s="402"/>
      <c r="N19" s="455"/>
      <c r="O19" s="408"/>
    </row>
    <row r="20" spans="2:24" ht="25.15" customHeight="1" x14ac:dyDescent="0.25">
      <c r="B20" s="267">
        <v>3</v>
      </c>
      <c r="C20" s="402" t="s">
        <v>82</v>
      </c>
      <c r="D20" s="418"/>
      <c r="E20" s="418"/>
      <c r="F20" s="421" t="str">
        <f>IF(OR(C20="",C20=References!$C$21),"",SUM(E20:E20)*D20)</f>
        <v/>
      </c>
      <c r="G20" s="402" t="s">
        <v>82</v>
      </c>
      <c r="H20" s="424"/>
      <c r="I20" s="428" t="str">
        <f t="shared" si="1"/>
        <v/>
      </c>
      <c r="J20" s="429" t="str">
        <f t="shared" si="0"/>
        <v/>
      </c>
      <c r="L20" s="407"/>
      <c r="M20" s="402"/>
      <c r="N20" s="455"/>
      <c r="O20" s="408"/>
      <c r="P20" s="76"/>
      <c r="Q20" s="76"/>
      <c r="R20" s="76"/>
      <c r="T20" s="76"/>
      <c r="U20" s="76"/>
      <c r="V20" s="76"/>
      <c r="W20" s="76"/>
    </row>
    <row r="21" spans="2:24" ht="25.15" customHeight="1" thickBot="1" x14ac:dyDescent="0.3">
      <c r="B21" s="268">
        <v>4</v>
      </c>
      <c r="C21" s="403" t="s">
        <v>82</v>
      </c>
      <c r="D21" s="419"/>
      <c r="E21" s="419"/>
      <c r="F21" s="422" t="str">
        <f>IF(OR(C21="",C21=References!$C$21),"",SUM(E21:E21)*D21)</f>
        <v/>
      </c>
      <c r="G21" s="403" t="s">
        <v>82</v>
      </c>
      <c r="H21" s="425"/>
      <c r="I21" s="430" t="str">
        <f t="shared" si="1"/>
        <v/>
      </c>
      <c r="J21" s="431" t="str">
        <f t="shared" si="0"/>
        <v/>
      </c>
      <c r="L21" s="409"/>
      <c r="M21" s="403"/>
      <c r="N21" s="456"/>
      <c r="O21" s="410"/>
      <c r="P21" s="76"/>
      <c r="Q21" s="76"/>
      <c r="R21" s="76"/>
      <c r="T21" s="76"/>
      <c r="U21" s="76"/>
      <c r="V21" s="76"/>
      <c r="W21" s="76"/>
    </row>
    <row r="22" spans="2:24" ht="25.15" customHeight="1" x14ac:dyDescent="0.25">
      <c r="B22" s="265">
        <v>5</v>
      </c>
      <c r="C22" s="404" t="s">
        <v>82</v>
      </c>
      <c r="D22" s="417"/>
      <c r="E22" s="417"/>
      <c r="F22" s="420" t="str">
        <f>IF(OR(C22="",C22=References!$C$21),"",SUM(E22:E22)*D22)</f>
        <v/>
      </c>
      <c r="G22" s="401" t="s">
        <v>82</v>
      </c>
      <c r="H22" s="423"/>
      <c r="I22" s="426" t="str">
        <f t="shared" si="1"/>
        <v/>
      </c>
      <c r="J22" s="427" t="str">
        <f t="shared" si="0"/>
        <v/>
      </c>
      <c r="L22" s="411"/>
      <c r="M22" s="404"/>
      <c r="N22" s="457"/>
      <c r="O22" s="412"/>
    </row>
    <row r="23" spans="2:24" ht="25.15" customHeight="1" x14ac:dyDescent="0.25">
      <c r="B23" s="267">
        <v>6</v>
      </c>
      <c r="C23" s="402" t="s">
        <v>82</v>
      </c>
      <c r="D23" s="418"/>
      <c r="E23" s="418"/>
      <c r="F23" s="421" t="str">
        <f>IF(OR(C23="",C23=References!$C$21),"",SUM(E23:E23)*D23)</f>
        <v/>
      </c>
      <c r="G23" s="402" t="s">
        <v>82</v>
      </c>
      <c r="H23" s="424"/>
      <c r="I23" s="428" t="str">
        <f t="shared" si="1"/>
        <v/>
      </c>
      <c r="J23" s="429" t="str">
        <f t="shared" si="0"/>
        <v/>
      </c>
      <c r="L23" s="407"/>
      <c r="M23" s="402"/>
      <c r="N23" s="455"/>
      <c r="O23" s="408"/>
    </row>
    <row r="24" spans="2:24" ht="25.15" customHeight="1" x14ac:dyDescent="0.25">
      <c r="B24" s="267">
        <v>7</v>
      </c>
      <c r="C24" s="402" t="s">
        <v>82</v>
      </c>
      <c r="D24" s="418"/>
      <c r="E24" s="418"/>
      <c r="F24" s="421" t="str">
        <f>IF(OR(C24="",C24=References!$C$21),"",SUM(E24:E24)*D24)</f>
        <v/>
      </c>
      <c r="G24" s="402" t="s">
        <v>82</v>
      </c>
      <c r="H24" s="424"/>
      <c r="I24" s="428" t="str">
        <f t="shared" si="1"/>
        <v/>
      </c>
      <c r="J24" s="429" t="str">
        <f t="shared" si="0"/>
        <v/>
      </c>
      <c r="L24" s="407"/>
      <c r="M24" s="402"/>
      <c r="N24" s="455"/>
      <c r="O24" s="408"/>
      <c r="P24" s="76"/>
      <c r="Q24" s="76"/>
      <c r="R24" s="76"/>
      <c r="T24" s="76"/>
      <c r="U24" s="76"/>
      <c r="V24" s="76"/>
      <c r="W24" s="76"/>
    </row>
    <row r="25" spans="2:24" ht="25.15" customHeight="1" thickBot="1" x14ac:dyDescent="0.3">
      <c r="B25" s="268">
        <v>8</v>
      </c>
      <c r="C25" s="403" t="s">
        <v>82</v>
      </c>
      <c r="D25" s="419"/>
      <c r="E25" s="419"/>
      <c r="F25" s="422" t="str">
        <f>IF(OR(C25="",C25=References!$C$21),"",SUM(E25:E25)*D25)</f>
        <v/>
      </c>
      <c r="G25" s="403" t="s">
        <v>82</v>
      </c>
      <c r="H25" s="425"/>
      <c r="I25" s="430" t="str">
        <f t="shared" si="1"/>
        <v/>
      </c>
      <c r="J25" s="431" t="str">
        <f t="shared" si="0"/>
        <v/>
      </c>
      <c r="L25" s="409"/>
      <c r="M25" s="403"/>
      <c r="N25" s="456"/>
      <c r="O25" s="410"/>
      <c r="P25" s="76"/>
      <c r="Q25" s="76"/>
      <c r="R25" s="76"/>
      <c r="T25" s="76"/>
      <c r="U25" s="76"/>
      <c r="V25" s="76"/>
      <c r="W25" s="76"/>
    </row>
    <row r="26" spans="2:24" ht="31.15" customHeight="1" x14ac:dyDescent="0.25">
      <c r="B26"/>
      <c r="C26"/>
      <c r="D26"/>
      <c r="E26"/>
      <c r="F26"/>
      <c r="G26"/>
      <c r="H26"/>
      <c r="I26"/>
      <c r="L26" s="45"/>
      <c r="T26" s="76"/>
    </row>
    <row r="27" spans="2:24" ht="10.15" customHeight="1" x14ac:dyDescent="0.25">
      <c r="B27"/>
      <c r="C27"/>
      <c r="D27"/>
      <c r="E27"/>
      <c r="F27"/>
      <c r="G27"/>
      <c r="L27" s="45"/>
      <c r="T27" s="76"/>
    </row>
    <row r="28" spans="2:24" ht="52.15" customHeight="1" x14ac:dyDescent="0.25">
      <c r="B28" s="593" t="s">
        <v>316</v>
      </c>
      <c r="C28" s="593"/>
      <c r="D28" s="593"/>
      <c r="E28" s="593"/>
      <c r="F28" s="593"/>
      <c r="G28" s="593"/>
      <c r="H28" s="593"/>
      <c r="I28" s="593"/>
      <c r="J28" s="593"/>
      <c r="K28" s="593"/>
      <c r="L28" s="593"/>
      <c r="M28" s="593"/>
      <c r="N28" s="593"/>
      <c r="O28" s="593"/>
      <c r="P28"/>
      <c r="Q28"/>
      <c r="R28"/>
      <c r="S28"/>
      <c r="T28"/>
      <c r="U28"/>
      <c r="V28"/>
      <c r="W28"/>
      <c r="X28"/>
    </row>
    <row r="29" spans="2:24" ht="16.149999999999999" customHeight="1" thickBot="1" x14ac:dyDescent="0.3">
      <c r="B29"/>
      <c r="C29"/>
      <c r="D29"/>
      <c r="E29"/>
      <c r="F29"/>
      <c r="G29"/>
      <c r="H29"/>
      <c r="I29"/>
      <c r="L29" s="45"/>
      <c r="T29" s="76"/>
    </row>
    <row r="30" spans="2:24" ht="33" customHeight="1" x14ac:dyDescent="0.25">
      <c r="B30" s="604" t="s">
        <v>317</v>
      </c>
      <c r="C30" s="602" t="s">
        <v>361</v>
      </c>
      <c r="D30" s="602" t="s">
        <v>426</v>
      </c>
      <c r="E30" s="602" t="s">
        <v>360</v>
      </c>
      <c r="F30" s="624" t="s">
        <v>358</v>
      </c>
      <c r="G30" s="624" t="s">
        <v>359</v>
      </c>
      <c r="H30" s="602" t="s">
        <v>469</v>
      </c>
      <c r="I30" s="624" t="s">
        <v>357</v>
      </c>
      <c r="J30" s="612" t="s">
        <v>385</v>
      </c>
      <c r="K30" s="620" t="s">
        <v>356</v>
      </c>
      <c r="L30" s="621"/>
      <c r="M30" s="618" t="s">
        <v>354</v>
      </c>
      <c r="N30" s="618" t="s">
        <v>355</v>
      </c>
      <c r="O30"/>
      <c r="P30"/>
      <c r="Q30"/>
    </row>
    <row r="31" spans="2:24" ht="33" customHeight="1" thickBot="1" x14ac:dyDescent="0.3">
      <c r="B31" s="605"/>
      <c r="C31" s="603"/>
      <c r="D31" s="603"/>
      <c r="E31" s="603"/>
      <c r="F31" s="625"/>
      <c r="G31" s="625"/>
      <c r="H31" s="603"/>
      <c r="I31" s="625"/>
      <c r="J31" s="613"/>
      <c r="K31" s="622"/>
      <c r="L31" s="623"/>
      <c r="M31" s="619"/>
      <c r="N31" s="619"/>
      <c r="O31"/>
      <c r="P31"/>
      <c r="Q31"/>
    </row>
    <row r="32" spans="2:24" ht="10.15" customHeight="1" thickBot="1" x14ac:dyDescent="0.35">
      <c r="B32" s="238"/>
      <c r="C32" s="238"/>
      <c r="D32" s="238"/>
      <c r="E32" s="238"/>
      <c r="F32" s="238"/>
      <c r="G32" s="238"/>
      <c r="H32" s="251"/>
      <c r="I32" s="238"/>
      <c r="J32" s="20"/>
      <c r="L32" s="252"/>
      <c r="M32" s="20"/>
      <c r="O32"/>
      <c r="P32"/>
      <c r="Q32"/>
    </row>
    <row r="33" spans="1:17" ht="25.15" customHeight="1" thickBot="1" x14ac:dyDescent="0.3">
      <c r="B33" s="275">
        <f>IF('Fleet Description'!C6="yes",'Fleet Description'!I6,1)</f>
        <v>1</v>
      </c>
      <c r="C33" s="400" t="str">
        <f ca="1">IF(Qualifying_Index!E7=FALSE,"",YEAR(TODAY()))</f>
        <v/>
      </c>
      <c r="D33" s="400" t="str">
        <f>IF(Qualifying_Index!E7=FALSE,"",YEAR('General Information'!L9))</f>
        <v/>
      </c>
      <c r="E33" s="400" t="str">
        <f>IF(Qualifying_Index!E7=FALSE,"",'Fleet Description'!$C$21)</f>
        <v/>
      </c>
      <c r="F33" s="400" t="str">
        <f>IF(Qualifying_Index!E7=FALSE,"",References!N33)</f>
        <v/>
      </c>
      <c r="G33" s="438" t="str">
        <f>IF(Qualifying_Index!E7=FALSE,"",SUM(D18:D25))</f>
        <v/>
      </c>
      <c r="H33" s="438" t="str">
        <f>IFERROR(IF(Qualifying_Index!$E$7=FALSE,"",SUM(E18:E25)),0)</f>
        <v/>
      </c>
      <c r="I33" s="440" t="str">
        <f>IF(Qualifying_Index!E7=FALSE,"",SUM(F18:F25))</f>
        <v/>
      </c>
      <c r="J33" s="400" t="str">
        <f>IF(Qualifying_Index!E7=FALSE,"",References!I21)</f>
        <v/>
      </c>
      <c r="K33" s="594" t="str">
        <f>IFERROR(IF(Qualifying_Index!$E$7=FALSE,"",AVERAGE(H18:H25)),"")</f>
        <v/>
      </c>
      <c r="L33" s="595"/>
      <c r="M33" s="438" t="str">
        <f>IFERROR(IF(Qualifying_Index!$E$7=FALSE,"",ROUND(IFERROR(IF(Qualifying_Index!$E$7=FALSE,"",SUMPRODUCT(I18:I25,D18:D25)/SUM(D18:D25)),""),0)),0)</f>
        <v/>
      </c>
      <c r="N33" s="439" t="str">
        <f>IFERROR(IF(Qualifying_Index!$E$7=FALSE,"",SUM(J18:J25)),"")</f>
        <v/>
      </c>
      <c r="O33"/>
      <c r="P33"/>
      <c r="Q33"/>
    </row>
    <row r="34" spans="1:17" customFormat="1" ht="4.1500000000000004" customHeight="1" thickBot="1" x14ac:dyDescent="0.3">
      <c r="M34" s="324"/>
    </row>
    <row r="35" spans="1:17" ht="25.15" customHeight="1" x14ac:dyDescent="0.25">
      <c r="B35" s="265">
        <f>IF($B$33="","",B33+1)</f>
        <v>2</v>
      </c>
      <c r="C35" s="401"/>
      <c r="D35" s="401"/>
      <c r="E35" s="401" t="s">
        <v>82</v>
      </c>
      <c r="F35" s="401" t="s">
        <v>82</v>
      </c>
      <c r="G35" s="401"/>
      <c r="H35" s="401"/>
      <c r="I35" s="266" t="str">
        <f>IF(SUM(H35:H35)&gt;0,SUM(H35:H35)*G35,"")</f>
        <v/>
      </c>
      <c r="J35" s="401" t="s">
        <v>82</v>
      </c>
      <c r="K35" s="596"/>
      <c r="L35" s="597"/>
      <c r="M35" s="442" t="str">
        <f>IF(AND(SUM(K35:K35)&gt;0,I35&lt;&gt;""),(K35*H35),"")</f>
        <v/>
      </c>
      <c r="N35" s="443" t="str">
        <f>IF(M35="","",M35*G35)</f>
        <v/>
      </c>
      <c r="O35"/>
      <c r="P35"/>
      <c r="Q35"/>
    </row>
    <row r="36" spans="1:17" ht="25.15" customHeight="1" x14ac:dyDescent="0.25">
      <c r="B36" s="267">
        <f>IF($B$33="","",B35+1)</f>
        <v>3</v>
      </c>
      <c r="C36" s="402"/>
      <c r="D36" s="402"/>
      <c r="E36" s="402" t="s">
        <v>82</v>
      </c>
      <c r="F36" s="402" t="s">
        <v>82</v>
      </c>
      <c r="G36" s="402"/>
      <c r="H36" s="402"/>
      <c r="I36" s="253" t="str">
        <f>IF(SUM(H36:H36)&gt;0,SUM(H36:H36)*G36,"")</f>
        <v/>
      </c>
      <c r="J36" s="402" t="s">
        <v>82</v>
      </c>
      <c r="K36" s="614"/>
      <c r="L36" s="615"/>
      <c r="M36" s="444" t="str">
        <f t="shared" ref="M36:M38" si="2">IF(AND(SUM(K36:K36)&gt;0,I36&lt;&gt;""),(K36*H36),"")</f>
        <v/>
      </c>
      <c r="N36" s="445" t="str">
        <f>IF(M36="","",M36*G36)</f>
        <v/>
      </c>
      <c r="O36"/>
      <c r="P36"/>
      <c r="Q36"/>
    </row>
    <row r="37" spans="1:17" ht="25.15" customHeight="1" x14ac:dyDescent="0.25">
      <c r="B37" s="267">
        <f t="shared" ref="B37:B38" si="3">IF($B$33="","",B36+1)</f>
        <v>4</v>
      </c>
      <c r="C37" s="402"/>
      <c r="D37" s="402"/>
      <c r="E37" s="402" t="s">
        <v>82</v>
      </c>
      <c r="F37" s="402" t="s">
        <v>82</v>
      </c>
      <c r="G37" s="402"/>
      <c r="H37" s="402"/>
      <c r="I37" s="253" t="str">
        <f>IF(SUM(H37:H37)&gt;0,SUM(H37:H37)*G37,"")</f>
        <v/>
      </c>
      <c r="J37" s="402" t="s">
        <v>82</v>
      </c>
      <c r="K37" s="614"/>
      <c r="L37" s="615"/>
      <c r="M37" s="444" t="str">
        <f t="shared" si="2"/>
        <v/>
      </c>
      <c r="N37" s="445" t="str">
        <f t="shared" ref="N37:N38" si="4">IF(M37="","",M37*G37)</f>
        <v/>
      </c>
      <c r="O37"/>
      <c r="P37"/>
      <c r="Q37"/>
    </row>
    <row r="38" spans="1:17" ht="25.15" customHeight="1" thickBot="1" x14ac:dyDescent="0.3">
      <c r="B38" s="268">
        <f t="shared" si="3"/>
        <v>5</v>
      </c>
      <c r="C38" s="403"/>
      <c r="D38" s="403"/>
      <c r="E38" s="403" t="s">
        <v>82</v>
      </c>
      <c r="F38" s="403" t="s">
        <v>82</v>
      </c>
      <c r="G38" s="403"/>
      <c r="H38" s="403"/>
      <c r="I38" s="269" t="str">
        <f>IF(SUM(H38:H38)&gt;0,SUM(H38:H38)*G38,"")</f>
        <v/>
      </c>
      <c r="J38" s="403" t="s">
        <v>82</v>
      </c>
      <c r="K38" s="616"/>
      <c r="L38" s="617"/>
      <c r="M38" s="446" t="str">
        <f t="shared" si="2"/>
        <v/>
      </c>
      <c r="N38" s="447" t="str">
        <f t="shared" si="4"/>
        <v/>
      </c>
      <c r="O38"/>
      <c r="P38"/>
      <c r="Q38"/>
    </row>
    <row r="39" spans="1:17" ht="31.15" customHeight="1" x14ac:dyDescent="0.25">
      <c r="B39"/>
      <c r="C39"/>
      <c r="D39"/>
      <c r="E39"/>
      <c r="F39"/>
      <c r="G39"/>
      <c r="H39"/>
      <c r="I39"/>
      <c r="L39" s="45"/>
    </row>
    <row r="40" spans="1:17" ht="10.15" customHeight="1" x14ac:dyDescent="0.25">
      <c r="B40"/>
      <c r="C40"/>
      <c r="D40"/>
      <c r="E40"/>
      <c r="F40"/>
      <c r="G40"/>
      <c r="H40"/>
      <c r="I40"/>
      <c r="L40" s="45"/>
    </row>
    <row r="41" spans="1:17" ht="25.15" customHeight="1" x14ac:dyDescent="0.25">
      <c r="A41" s="19"/>
      <c r="B41" s="255" t="s">
        <v>59</v>
      </c>
      <c r="C41" s="93" t="str">
        <f>Development!A2</f>
        <v>2.0</v>
      </c>
      <c r="D41" s="375"/>
      <c r="E41" s="375"/>
      <c r="F41" s="375"/>
      <c r="G41" s="375"/>
      <c r="H41" s="375"/>
      <c r="I41" s="375"/>
      <c r="J41" s="375"/>
      <c r="K41" s="375"/>
      <c r="L41" s="482"/>
      <c r="M41" s="19"/>
      <c r="N41" s="255" t="s">
        <v>61</v>
      </c>
      <c r="O41" s="93" t="str">
        <f>Development!A4</f>
        <v>8.1.25</v>
      </c>
      <c r="P41" s="19"/>
    </row>
    <row r="42" spans="1:17" ht="14.45" hidden="1" customHeight="1" x14ac:dyDescent="0.25">
      <c r="B42"/>
      <c r="C42"/>
      <c r="D42"/>
      <c r="E42"/>
      <c r="F42"/>
      <c r="G42"/>
      <c r="H42"/>
      <c r="I42"/>
      <c r="L42" s="45"/>
    </row>
    <row r="43" spans="1:17" ht="14.45" hidden="1" customHeight="1" x14ac:dyDescent="0.25">
      <c r="B43"/>
      <c r="C43"/>
      <c r="D43"/>
      <c r="E43"/>
      <c r="F43"/>
      <c r="G43"/>
      <c r="H43"/>
      <c r="I43"/>
      <c r="L43" s="45"/>
    </row>
    <row r="44" spans="1:17" ht="14.45" hidden="1" customHeight="1" x14ac:dyDescent="0.25">
      <c r="B44"/>
      <c r="C44"/>
      <c r="D44"/>
      <c r="E44"/>
      <c r="F44"/>
      <c r="G44"/>
      <c r="H44"/>
      <c r="I44"/>
      <c r="L44" s="45"/>
    </row>
    <row r="45" spans="1:17" ht="14.45" hidden="1" customHeight="1" x14ac:dyDescent="0.25">
      <c r="B45"/>
      <c r="C45"/>
      <c r="D45"/>
      <c r="E45"/>
      <c r="F45"/>
      <c r="G45"/>
      <c r="H45"/>
      <c r="I45"/>
      <c r="L45" s="45"/>
    </row>
    <row r="46" spans="1:17" ht="14.45" hidden="1" customHeight="1" x14ac:dyDescent="0.25">
      <c r="B46"/>
      <c r="C46"/>
      <c r="D46"/>
      <c r="E46"/>
      <c r="F46"/>
      <c r="G46"/>
      <c r="H46"/>
      <c r="I46"/>
      <c r="L46" s="45"/>
    </row>
    <row r="47" spans="1:17" ht="14.45" hidden="1" customHeight="1" x14ac:dyDescent="0.25">
      <c r="B47"/>
      <c r="C47"/>
      <c r="D47"/>
      <c r="E47"/>
      <c r="F47"/>
      <c r="G47"/>
      <c r="H47"/>
      <c r="I47"/>
      <c r="L47" s="45"/>
    </row>
    <row r="48" spans="1:17" ht="14.45" hidden="1" customHeight="1" x14ac:dyDescent="0.25">
      <c r="B48"/>
      <c r="C48"/>
      <c r="D48"/>
      <c r="E48"/>
      <c r="F48"/>
      <c r="G48"/>
      <c r="H48"/>
      <c r="I48"/>
      <c r="L48" s="45"/>
    </row>
    <row r="49" spans="2:12" ht="14.45" hidden="1" customHeight="1" x14ac:dyDescent="0.25">
      <c r="B49"/>
      <c r="C49"/>
      <c r="D49"/>
      <c r="E49"/>
      <c r="F49"/>
      <c r="G49"/>
      <c r="H49"/>
      <c r="I49"/>
      <c r="L49" s="45"/>
    </row>
    <row r="50" spans="2:12" ht="14.45" hidden="1" customHeight="1" x14ac:dyDescent="0.25">
      <c r="B50"/>
      <c r="C50"/>
      <c r="D50"/>
      <c r="E50"/>
      <c r="F50"/>
      <c r="G50"/>
      <c r="H50"/>
      <c r="I50"/>
      <c r="L50" s="45"/>
    </row>
    <row r="51" spans="2:12" ht="14.45" hidden="1" customHeight="1" x14ac:dyDescent="0.25">
      <c r="B51"/>
      <c r="C51"/>
      <c r="D51"/>
      <c r="E51"/>
      <c r="F51"/>
      <c r="G51"/>
      <c r="H51"/>
      <c r="I51"/>
      <c r="L51" s="45"/>
    </row>
    <row r="52" spans="2:12" ht="14.45" hidden="1" customHeight="1" x14ac:dyDescent="0.25">
      <c r="B52"/>
      <c r="C52"/>
      <c r="D52"/>
      <c r="E52"/>
      <c r="F52"/>
      <c r="G52"/>
      <c r="H52"/>
      <c r="I52"/>
      <c r="L52" s="45"/>
    </row>
    <row r="53" spans="2:12" ht="14.45" hidden="1" customHeight="1" x14ac:dyDescent="0.25">
      <c r="B53"/>
      <c r="C53"/>
      <c r="D53"/>
      <c r="E53"/>
      <c r="F53"/>
      <c r="G53"/>
      <c r="H53"/>
      <c r="I53"/>
      <c r="L53" s="45"/>
    </row>
    <row r="54" spans="2:12" ht="14.45" hidden="1" customHeight="1" x14ac:dyDescent="0.25">
      <c r="B54"/>
      <c r="C54"/>
      <c r="D54"/>
      <c r="E54"/>
      <c r="F54"/>
      <c r="G54"/>
      <c r="H54"/>
      <c r="I54"/>
      <c r="L54" s="45"/>
    </row>
    <row r="55" spans="2:12" ht="14.45" hidden="1" customHeight="1" x14ac:dyDescent="0.25">
      <c r="B55"/>
      <c r="C55"/>
      <c r="D55"/>
      <c r="E55"/>
      <c r="F55"/>
      <c r="G55"/>
      <c r="H55"/>
      <c r="I55"/>
      <c r="L55" s="45"/>
    </row>
    <row r="56" spans="2:12" ht="14.45" hidden="1" customHeight="1" x14ac:dyDescent="0.25">
      <c r="B56"/>
      <c r="C56"/>
      <c r="D56"/>
      <c r="E56"/>
      <c r="F56"/>
      <c r="G56"/>
      <c r="H56"/>
      <c r="I56"/>
      <c r="L56" s="45"/>
    </row>
    <row r="57" spans="2:12" customFormat="1" ht="14.45" hidden="1" customHeight="1" x14ac:dyDescent="0.25"/>
    <row r="58" spans="2:12" customFormat="1" ht="14.45" hidden="1" customHeight="1" x14ac:dyDescent="0.25"/>
    <row r="59" spans="2:12" customFormat="1" ht="14.45" hidden="1" customHeight="1" x14ac:dyDescent="0.25"/>
    <row r="60" spans="2:12" customFormat="1" ht="14.45" hidden="1" customHeight="1" x14ac:dyDescent="0.25"/>
    <row r="61" spans="2:12" customFormat="1" ht="14.45" hidden="1" customHeight="1" x14ac:dyDescent="0.25"/>
    <row r="62" spans="2:12" customFormat="1" ht="14.45" hidden="1" customHeight="1" x14ac:dyDescent="0.25"/>
    <row r="63" spans="2:12" customFormat="1" ht="14.45" hidden="1" customHeight="1" x14ac:dyDescent="0.25"/>
    <row r="64" spans="2:12" customFormat="1" ht="14.45" hidden="1" customHeight="1" x14ac:dyDescent="0.25"/>
    <row r="65" customFormat="1" ht="14.45" hidden="1" customHeight="1" x14ac:dyDescent="0.25"/>
    <row r="66" customFormat="1" ht="14.45" hidden="1" customHeight="1" x14ac:dyDescent="0.25"/>
    <row r="67" customFormat="1" ht="14.45" hidden="1" customHeight="1" x14ac:dyDescent="0.25"/>
    <row r="68" customFormat="1" ht="14.45" hidden="1" customHeight="1" x14ac:dyDescent="0.25"/>
    <row r="69" customFormat="1" ht="14.45" hidden="1" customHeight="1" x14ac:dyDescent="0.25"/>
    <row r="70" customFormat="1" ht="14.45" hidden="1" customHeight="1" x14ac:dyDescent="0.25"/>
    <row r="71" customFormat="1" ht="14.45" hidden="1" customHeight="1" x14ac:dyDescent="0.25"/>
    <row r="72" customFormat="1" ht="14.45" hidden="1" customHeight="1" x14ac:dyDescent="0.25"/>
    <row r="73" customFormat="1" ht="14.45" hidden="1" customHeight="1" x14ac:dyDescent="0.25"/>
    <row r="74" customFormat="1" ht="14.45" hidden="1" customHeight="1" x14ac:dyDescent="0.25"/>
    <row r="75" customFormat="1" ht="14.45" hidden="1" customHeight="1" x14ac:dyDescent="0.25"/>
    <row r="76" customFormat="1" ht="14.45" hidden="1" customHeight="1" x14ac:dyDescent="0.25"/>
    <row r="77" customFormat="1" ht="14.45" hidden="1" customHeight="1" x14ac:dyDescent="0.25"/>
    <row r="78" customFormat="1" ht="14.45" hidden="1" customHeight="1" x14ac:dyDescent="0.25"/>
    <row r="79" customFormat="1" ht="14.45" hidden="1" customHeight="1" x14ac:dyDescent="0.25"/>
    <row r="80" customFormat="1" ht="14.45" hidden="1" customHeight="1" x14ac:dyDescent="0.25"/>
    <row r="81" customFormat="1" ht="14.45" hidden="1" customHeight="1" x14ac:dyDescent="0.25"/>
    <row r="82" customFormat="1" ht="14.45" hidden="1" customHeight="1" x14ac:dyDescent="0.25"/>
    <row r="83" customFormat="1" ht="14.45" hidden="1" customHeight="1" x14ac:dyDescent="0.25"/>
    <row r="84" customFormat="1" ht="14.45" hidden="1" customHeight="1" x14ac:dyDescent="0.25"/>
    <row r="85" customFormat="1" ht="14.45" hidden="1" customHeight="1" x14ac:dyDescent="0.25"/>
    <row r="86" customFormat="1" ht="14.45" hidden="1" customHeight="1" x14ac:dyDescent="0.25"/>
    <row r="87" customFormat="1" ht="14.45" hidden="1" customHeight="1" x14ac:dyDescent="0.25"/>
    <row r="88" customFormat="1" ht="14.45" hidden="1" customHeight="1" x14ac:dyDescent="0.25"/>
    <row r="89" customFormat="1" ht="14.45" hidden="1" customHeight="1" x14ac:dyDescent="0.25"/>
    <row r="90" customFormat="1" ht="14.45" hidden="1" customHeight="1" x14ac:dyDescent="0.25"/>
    <row r="91" customFormat="1" ht="14.45" hidden="1" customHeight="1" x14ac:dyDescent="0.25"/>
    <row r="92" customFormat="1" ht="14.45" hidden="1" customHeight="1" x14ac:dyDescent="0.25"/>
    <row r="93" customFormat="1" ht="14.45" hidden="1" customHeight="1" x14ac:dyDescent="0.25"/>
    <row r="94" customFormat="1" ht="14.45" hidden="1" customHeight="1" x14ac:dyDescent="0.25"/>
    <row r="95" customFormat="1" ht="14.45" hidden="1" customHeight="1" x14ac:dyDescent="0.25"/>
    <row r="96" customFormat="1" ht="14.45" hidden="1" customHeight="1" x14ac:dyDescent="0.25"/>
    <row r="97" customFormat="1" ht="14.45" hidden="1" customHeight="1" x14ac:dyDescent="0.25"/>
    <row r="98" customFormat="1" ht="14.45" hidden="1" customHeight="1" x14ac:dyDescent="0.25"/>
    <row r="99" customFormat="1" ht="14.45" hidden="1" customHeight="1" x14ac:dyDescent="0.25"/>
    <row r="100" customFormat="1" ht="14.45" hidden="1" customHeight="1" x14ac:dyDescent="0.25"/>
    <row r="101" customFormat="1" ht="14.45" hidden="1" customHeight="1" x14ac:dyDescent="0.25"/>
    <row r="102" customFormat="1" ht="14.45" hidden="1" customHeight="1" x14ac:dyDescent="0.25"/>
    <row r="103" customFormat="1" ht="14.45" hidden="1" customHeight="1" x14ac:dyDescent="0.25"/>
    <row r="104" customFormat="1" ht="14.45" hidden="1" customHeight="1" x14ac:dyDescent="0.25"/>
    <row r="105" customFormat="1" ht="14.45" hidden="1" customHeight="1" x14ac:dyDescent="0.25"/>
    <row r="106" customFormat="1" ht="14.45" hidden="1" customHeight="1" x14ac:dyDescent="0.25"/>
    <row r="107" customFormat="1" ht="14.45" hidden="1" customHeight="1" x14ac:dyDescent="0.25"/>
    <row r="108" customFormat="1" ht="14.45" hidden="1" customHeight="1" x14ac:dyDescent="0.25"/>
    <row r="109" customFormat="1" ht="14.45" hidden="1" customHeight="1" x14ac:dyDescent="0.25"/>
    <row r="110" customFormat="1" ht="14.45" hidden="1" customHeight="1" x14ac:dyDescent="0.25"/>
    <row r="111" customFormat="1" ht="14.45" hidden="1" customHeight="1" x14ac:dyDescent="0.25"/>
    <row r="112" customFormat="1" ht="14.45" hidden="1" customHeight="1" x14ac:dyDescent="0.25"/>
    <row r="113" customFormat="1" ht="14.45" hidden="1" customHeight="1" x14ac:dyDescent="0.25"/>
    <row r="114" customFormat="1" ht="14.45" hidden="1" customHeight="1" x14ac:dyDescent="0.25"/>
    <row r="115" customFormat="1" ht="14.45" hidden="1" customHeight="1" x14ac:dyDescent="0.25"/>
    <row r="116" customFormat="1" ht="14.45" hidden="1" customHeight="1" x14ac:dyDescent="0.25"/>
    <row r="117" customFormat="1" ht="14.45" hidden="1" customHeight="1" x14ac:dyDescent="0.25"/>
    <row r="118" customFormat="1" ht="14.45" hidden="1" customHeight="1" x14ac:dyDescent="0.25"/>
    <row r="119" customFormat="1" ht="14.45" hidden="1" customHeight="1" x14ac:dyDescent="0.25"/>
    <row r="120" customFormat="1" ht="14.45" hidden="1" customHeight="1" x14ac:dyDescent="0.25"/>
    <row r="121" customFormat="1" ht="14.45" hidden="1" customHeight="1" x14ac:dyDescent="0.25"/>
    <row r="122" customFormat="1" ht="14.45" hidden="1" customHeight="1" x14ac:dyDescent="0.25"/>
    <row r="123" customFormat="1" ht="14.45" hidden="1" customHeight="1" x14ac:dyDescent="0.25"/>
    <row r="124" customFormat="1" ht="14.45" hidden="1" customHeight="1" x14ac:dyDescent="0.25"/>
    <row r="125" customFormat="1" ht="14.45" hidden="1" customHeight="1" x14ac:dyDescent="0.25"/>
    <row r="126" customFormat="1" ht="14.45" hidden="1" customHeight="1" x14ac:dyDescent="0.25"/>
    <row r="127" customFormat="1" ht="14.45" hidden="1" customHeight="1" x14ac:dyDescent="0.25"/>
    <row r="128" customFormat="1" ht="14.45" hidden="1" customHeight="1" x14ac:dyDescent="0.25"/>
    <row r="129" customFormat="1" ht="14.45" hidden="1" customHeight="1" x14ac:dyDescent="0.25"/>
    <row r="130" customFormat="1" ht="31.15" hidden="1" customHeight="1" x14ac:dyDescent="0.25"/>
    <row r="131" customFormat="1" ht="31.15" hidden="1" customHeight="1" x14ac:dyDescent="0.25"/>
    <row r="132" customFormat="1" ht="16.149999999999999" hidden="1" customHeight="1" x14ac:dyDescent="0.25"/>
    <row r="133" customFormat="1" ht="31.15" hidden="1" customHeight="1" x14ac:dyDescent="0.25"/>
    <row r="134" customFormat="1" ht="16.149999999999999" hidden="1" customHeight="1" x14ac:dyDescent="0.25"/>
    <row r="135" customFormat="1" ht="31.15" hidden="1" customHeight="1" x14ac:dyDescent="0.25"/>
    <row r="136" customFormat="1" ht="31.15" hidden="1" customHeight="1" x14ac:dyDescent="0.25"/>
    <row r="137" customFormat="1" ht="16.149999999999999" hidden="1" customHeight="1" x14ac:dyDescent="0.25"/>
    <row r="138" customFormat="1" ht="31.15" hidden="1" customHeight="1" x14ac:dyDescent="0.25"/>
    <row r="139" customFormat="1" ht="16.149999999999999" hidden="1" customHeight="1" x14ac:dyDescent="0.25"/>
    <row r="140" customFormat="1" ht="31.15" hidden="1" customHeight="1" x14ac:dyDescent="0.25"/>
    <row r="141" customFormat="1" ht="16.149999999999999" hidden="1" customHeight="1" x14ac:dyDescent="0.25"/>
    <row r="142" customFormat="1" ht="15" hidden="1" x14ac:dyDescent="0.25"/>
    <row r="143" customFormat="1" ht="15" hidden="1" x14ac:dyDescent="0.25"/>
    <row r="144" customFormat="1" ht="35.65" hidden="1" customHeight="1" x14ac:dyDescent="0.25"/>
    <row r="145" customFormat="1" ht="15" hidden="1" x14ac:dyDescent="0.25"/>
    <row r="146" customFormat="1" ht="53.65" hidden="1" customHeight="1" x14ac:dyDescent="0.25"/>
    <row r="147" customFormat="1" ht="45.4" hidden="1" customHeight="1" x14ac:dyDescent="0.25"/>
    <row r="148" customFormat="1" ht="15" hidden="1" x14ac:dyDescent="0.25"/>
    <row r="149" customFormat="1" ht="15" hidden="1" x14ac:dyDescent="0.25"/>
    <row r="150" customFormat="1" ht="35.65" hidden="1" customHeight="1" x14ac:dyDescent="0.25"/>
    <row r="151" customFormat="1" ht="35.65" hidden="1" customHeight="1" x14ac:dyDescent="0.25"/>
    <row r="152" customFormat="1" ht="15" hidden="1" x14ac:dyDescent="0.25"/>
    <row r="153" customFormat="1" ht="35.65" hidden="1" customHeight="1" x14ac:dyDescent="0.25"/>
    <row r="154" customFormat="1" ht="15" hidden="1" x14ac:dyDescent="0.25"/>
    <row r="155" customFormat="1" ht="35.65" hidden="1" customHeight="1" x14ac:dyDescent="0.25"/>
    <row r="156" customFormat="1" ht="15" hidden="1" x14ac:dyDescent="0.25"/>
    <row r="157" customFormat="1" ht="61.15" hidden="1" customHeight="1" x14ac:dyDescent="0.25"/>
    <row r="158" customFormat="1" ht="15" hidden="1" x14ac:dyDescent="0.25"/>
    <row r="159" customFormat="1" ht="15" hidden="1" x14ac:dyDescent="0.25"/>
    <row r="160" customFormat="1" ht="15" hidden="1" x14ac:dyDescent="0.25"/>
    <row r="161" customFormat="1" ht="35.65" hidden="1" customHeight="1" x14ac:dyDescent="0.25"/>
    <row r="162" customFormat="1" ht="15" hidden="1" x14ac:dyDescent="0.25"/>
    <row r="163" customFormat="1" ht="35.65" hidden="1" customHeight="1" x14ac:dyDescent="0.25"/>
    <row r="164" customFormat="1" ht="15" hidden="1" x14ac:dyDescent="0.25"/>
    <row r="165" customFormat="1" ht="46.5" hidden="1" customHeight="1" x14ac:dyDescent="0.25"/>
    <row r="166" customFormat="1" ht="41.65" hidden="1" customHeight="1" x14ac:dyDescent="0.25"/>
    <row r="167" customFormat="1" ht="15" hidden="1" x14ac:dyDescent="0.25"/>
    <row r="168" customFormat="1" ht="15" hidden="1" x14ac:dyDescent="0.25"/>
    <row r="169" customFormat="1" ht="35.65" hidden="1" customHeight="1" x14ac:dyDescent="0.25"/>
    <row r="170" customFormat="1" ht="35.65" hidden="1" customHeight="1" x14ac:dyDescent="0.25"/>
    <row r="171" customFormat="1" ht="15" hidden="1" x14ac:dyDescent="0.25"/>
    <row r="172" customFormat="1" ht="35.65" hidden="1" customHeight="1" x14ac:dyDescent="0.25"/>
    <row r="173" customFormat="1" ht="15" hidden="1" x14ac:dyDescent="0.25"/>
    <row r="174" customFormat="1" ht="35.65" hidden="1" customHeight="1" x14ac:dyDescent="0.25"/>
    <row r="175" customFormat="1" ht="15" hidden="1" x14ac:dyDescent="0.25"/>
    <row r="176" customFormat="1" ht="61.15" hidden="1" customHeight="1" x14ac:dyDescent="0.25"/>
    <row r="177" customFormat="1" ht="15" hidden="1" x14ac:dyDescent="0.25"/>
    <row r="178" customFormat="1" ht="15" hidden="1" x14ac:dyDescent="0.25"/>
    <row r="179" customFormat="1" ht="15" hidden="1" x14ac:dyDescent="0.25"/>
    <row r="180" customFormat="1" ht="35.65" hidden="1" customHeight="1" x14ac:dyDescent="0.25"/>
    <row r="181" customFormat="1" ht="15" hidden="1" x14ac:dyDescent="0.25"/>
    <row r="182" customFormat="1" ht="35.65" hidden="1" customHeight="1" x14ac:dyDescent="0.25"/>
    <row r="183" customFormat="1" ht="15" hidden="1" x14ac:dyDescent="0.25"/>
    <row r="184" customFormat="1" ht="41.65" hidden="1" customHeight="1" x14ac:dyDescent="0.25"/>
    <row r="185" customFormat="1" ht="41.65" hidden="1" customHeight="1" x14ac:dyDescent="0.25"/>
    <row r="186" customFormat="1" ht="15" hidden="1" x14ac:dyDescent="0.25"/>
    <row r="187" customFormat="1" ht="15" hidden="1" x14ac:dyDescent="0.25"/>
    <row r="188" customFormat="1" ht="35.65" hidden="1" customHeight="1" x14ac:dyDescent="0.25"/>
    <row r="189" customFormat="1" ht="35.65" hidden="1" customHeight="1" x14ac:dyDescent="0.25"/>
    <row r="190" customFormat="1" ht="15" hidden="1" x14ac:dyDescent="0.25"/>
    <row r="191" customFormat="1" ht="35.65" hidden="1" customHeight="1" x14ac:dyDescent="0.25"/>
    <row r="192" customFormat="1" ht="15" hidden="1" x14ac:dyDescent="0.25"/>
    <row r="193" customFormat="1" ht="35.65" hidden="1" customHeight="1" x14ac:dyDescent="0.25"/>
    <row r="194" customFormat="1" ht="15" hidden="1" x14ac:dyDescent="0.25"/>
    <row r="195" customFormat="1" ht="61.15" hidden="1" customHeight="1" x14ac:dyDescent="0.25"/>
    <row r="196" customFormat="1" ht="15" hidden="1" x14ac:dyDescent="0.25"/>
    <row r="197" customFormat="1" ht="15" hidden="1" x14ac:dyDescent="0.25"/>
    <row r="198" customFormat="1" ht="15" hidden="1" x14ac:dyDescent="0.25"/>
    <row r="199" customFormat="1" ht="35.65" hidden="1" customHeight="1" x14ac:dyDescent="0.25"/>
    <row r="200" customFormat="1" ht="15" hidden="1" x14ac:dyDescent="0.25"/>
    <row r="201" customFormat="1" ht="35.65" hidden="1" customHeight="1" x14ac:dyDescent="0.25"/>
    <row r="202" customFormat="1" ht="15" hidden="1" x14ac:dyDescent="0.25"/>
    <row r="203" customFormat="1" ht="45" hidden="1" customHeight="1" x14ac:dyDescent="0.25"/>
    <row r="204" customFormat="1" ht="41.65" hidden="1" customHeight="1" x14ac:dyDescent="0.25"/>
    <row r="205" customFormat="1" ht="15" hidden="1" x14ac:dyDescent="0.25"/>
    <row r="206" customFormat="1" ht="15" hidden="1" x14ac:dyDescent="0.25"/>
    <row r="207" customFormat="1" ht="35.65" hidden="1" customHeight="1" x14ac:dyDescent="0.25"/>
    <row r="208" customFormat="1" ht="35.65" hidden="1" customHeight="1" x14ac:dyDescent="0.25"/>
    <row r="209" customFormat="1" ht="15" hidden="1" x14ac:dyDescent="0.25"/>
    <row r="210" customFormat="1" ht="35.65" hidden="1" customHeight="1" x14ac:dyDescent="0.25"/>
    <row r="211" customFormat="1" ht="15" hidden="1" x14ac:dyDescent="0.25"/>
    <row r="212" customFormat="1" ht="35.65" hidden="1" customHeight="1" x14ac:dyDescent="0.25"/>
    <row r="213" customFormat="1" ht="15" hidden="1" x14ac:dyDescent="0.25"/>
    <row r="214" customFormat="1" ht="61.15" hidden="1" customHeight="1" x14ac:dyDescent="0.25"/>
    <row r="215" customFormat="1" ht="15" hidden="1" x14ac:dyDescent="0.25"/>
    <row r="216" customFormat="1" ht="15" hidden="1" x14ac:dyDescent="0.25"/>
    <row r="217" customFormat="1" ht="15" hidden="1" x14ac:dyDescent="0.25"/>
    <row r="218" customFormat="1" ht="35.65" hidden="1" customHeight="1" x14ac:dyDescent="0.25"/>
    <row r="219" customFormat="1" ht="15" hidden="1" x14ac:dyDescent="0.25"/>
    <row r="220" customFormat="1" ht="35.65" hidden="1" customHeight="1" x14ac:dyDescent="0.25"/>
    <row r="221" customFormat="1" ht="15" hidden="1" x14ac:dyDescent="0.25"/>
    <row r="222" customFormat="1" ht="47.1" hidden="1" customHeight="1" x14ac:dyDescent="0.25"/>
    <row r="223" customFormat="1" ht="41.1" hidden="1" customHeight="1" x14ac:dyDescent="0.25"/>
    <row r="224" customFormat="1" ht="15" hidden="1" x14ac:dyDescent="0.25"/>
    <row r="225" customFormat="1" ht="15" hidden="1" x14ac:dyDescent="0.25"/>
    <row r="226" customFormat="1" ht="35.65" hidden="1" customHeight="1" x14ac:dyDescent="0.25"/>
    <row r="227" customFormat="1" ht="35.65" hidden="1" customHeight="1" x14ac:dyDescent="0.25"/>
    <row r="228" customFormat="1" ht="15" hidden="1" x14ac:dyDescent="0.25"/>
    <row r="229" customFormat="1" ht="35.65" hidden="1" customHeight="1" x14ac:dyDescent="0.25"/>
    <row r="230" customFormat="1" ht="15" hidden="1" x14ac:dyDescent="0.25"/>
    <row r="231" customFormat="1" ht="35.65" hidden="1" customHeight="1" x14ac:dyDescent="0.25"/>
    <row r="232" customFormat="1" ht="15" hidden="1" x14ac:dyDescent="0.25"/>
    <row r="233" customFormat="1" ht="61.15" hidden="1" customHeight="1" x14ac:dyDescent="0.25"/>
    <row r="234" customFormat="1" ht="15" hidden="1" x14ac:dyDescent="0.25"/>
    <row r="235" customFormat="1" ht="15" hidden="1" x14ac:dyDescent="0.25"/>
    <row r="236" customFormat="1" ht="15" hidden="1" x14ac:dyDescent="0.25"/>
    <row r="237" customFormat="1" ht="35.65" hidden="1" customHeight="1" x14ac:dyDescent="0.25"/>
    <row r="238" customFormat="1" ht="15" hidden="1" x14ac:dyDescent="0.25"/>
    <row r="239" customFormat="1" ht="35.65" hidden="1" customHeight="1" x14ac:dyDescent="0.25"/>
    <row r="240" customFormat="1" ht="15" hidden="1" x14ac:dyDescent="0.25"/>
    <row r="241" customFormat="1" ht="42" hidden="1" customHeight="1" x14ac:dyDescent="0.25"/>
    <row r="242" customFormat="1" ht="41.65" hidden="1" customHeight="1" x14ac:dyDescent="0.25"/>
    <row r="243" customFormat="1" ht="15" hidden="1" x14ac:dyDescent="0.25"/>
    <row r="244" customFormat="1" ht="15" hidden="1" x14ac:dyDescent="0.25"/>
    <row r="245" customFormat="1" ht="35.65" hidden="1" customHeight="1" x14ac:dyDescent="0.25"/>
    <row r="246" customFormat="1" ht="35.65" hidden="1" customHeight="1" x14ac:dyDescent="0.25"/>
    <row r="247" customFormat="1" ht="15" hidden="1" x14ac:dyDescent="0.25"/>
    <row r="248" customFormat="1" ht="35.65" hidden="1" customHeight="1" x14ac:dyDescent="0.25"/>
    <row r="249" customFormat="1" ht="15" hidden="1" x14ac:dyDescent="0.25"/>
    <row r="250" customFormat="1" ht="35.65" hidden="1" customHeight="1" x14ac:dyDescent="0.25"/>
    <row r="251" customFormat="1" ht="15" hidden="1" x14ac:dyDescent="0.25"/>
    <row r="252" customFormat="1" ht="61.15" hidden="1" customHeight="1" x14ac:dyDescent="0.25"/>
    <row r="253" customFormat="1" ht="15" hidden="1" x14ac:dyDescent="0.25"/>
    <row r="254" customFormat="1" ht="15" hidden="1" x14ac:dyDescent="0.25"/>
    <row r="255" customFormat="1" ht="15" hidden="1" x14ac:dyDescent="0.25"/>
    <row r="256" customFormat="1" ht="35.65" hidden="1" customHeight="1" x14ac:dyDescent="0.25"/>
    <row r="257" customFormat="1" ht="15" hidden="1" x14ac:dyDescent="0.25"/>
    <row r="258" customFormat="1" ht="35.65" hidden="1" customHeight="1" x14ac:dyDescent="0.25"/>
    <row r="259" customFormat="1" ht="15" hidden="1" x14ac:dyDescent="0.25"/>
    <row r="260" customFormat="1" ht="45" hidden="1" customHeight="1" x14ac:dyDescent="0.25"/>
    <row r="261" customFormat="1" ht="15" hidden="1" x14ac:dyDescent="0.25"/>
    <row r="262" customFormat="1" ht="15" hidden="1" x14ac:dyDescent="0.25"/>
  </sheetData>
  <sheetProtection algorithmName="SHA-512" hashValue="+Jre00v0y8+FZq+w4+CgSwojX0J27E3tmxm04VQLLNw1YdDg68J4VFqGZ7ulIt33lDeYiMuNWsPLQGisO9g0Uw==" saltValue="jrbTPGIrbTHnzF9Ufqy7Rw==" spinCount="100000" sheet="1" objects="1" scenarios="1"/>
  <dataConsolidate/>
  <mergeCells count="33">
    <mergeCell ref="B8:I8"/>
    <mergeCell ref="I15:I16"/>
    <mergeCell ref="B15:B16"/>
    <mergeCell ref="D30:D31"/>
    <mergeCell ref="E30:E31"/>
    <mergeCell ref="C30:C31"/>
    <mergeCell ref="F15:F16"/>
    <mergeCell ref="G30:G31"/>
    <mergeCell ref="I30:I31"/>
    <mergeCell ref="G15:G16"/>
    <mergeCell ref="F30:F31"/>
    <mergeCell ref="K36:L36"/>
    <mergeCell ref="K37:L37"/>
    <mergeCell ref="K38:L38"/>
    <mergeCell ref="N30:N31"/>
    <mergeCell ref="K30:L31"/>
    <mergeCell ref="M30:M31"/>
    <mergeCell ref="O15:O16"/>
    <mergeCell ref="B13:O13"/>
    <mergeCell ref="B28:O28"/>
    <mergeCell ref="K33:L33"/>
    <mergeCell ref="K35:L35"/>
    <mergeCell ref="M15:M16"/>
    <mergeCell ref="D15:D16"/>
    <mergeCell ref="C15:C16"/>
    <mergeCell ref="E15:E16"/>
    <mergeCell ref="H15:H16"/>
    <mergeCell ref="H30:H31"/>
    <mergeCell ref="B30:B31"/>
    <mergeCell ref="J15:J16"/>
    <mergeCell ref="L15:L16"/>
    <mergeCell ref="N15:N16"/>
    <mergeCell ref="J30:J31"/>
  </mergeCells>
  <dataValidations count="4">
    <dataValidation type="whole" operator="greaterThanOrEqual" allowBlank="1" showInputMessage="1" showErrorMessage="1" sqref="D18:E25 G35:H38" xr:uid="{00000000-0002-0000-0B00-000000000000}">
      <formula1>0</formula1>
    </dataValidation>
    <dataValidation type="decimal" operator="greaterThanOrEqual" allowBlank="1" showInputMessage="1" showErrorMessage="1" sqref="K35:K38 H18:H25" xr:uid="{00000000-0002-0000-0B00-000001000000}">
      <formula1>0</formula1>
    </dataValidation>
    <dataValidation operator="greaterThanOrEqual" allowBlank="1" showInputMessage="1" showErrorMessage="1" sqref="G33" xr:uid="{00000000-0002-0000-0B00-000002000000}"/>
    <dataValidation type="whole" operator="greaterThanOrEqual" allowBlank="1" showInputMessage="1" showErrorMessage="1" sqref="C33 C35:C38" xr:uid="{00000000-0002-0000-0B00-000003000000}">
      <formula1>YEAR(TODAY())</formula1>
    </dataValidation>
  </dataValidations>
  <pageMargins left="0.7" right="0.7" top="0.75" bottom="0.75" header="0.3" footer="0.3"/>
  <pageSetup scale="2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B00-000004000000}">
          <x14:formula1>
            <xm:f>References!$A$4:$A$6</xm:f>
          </x14:formula1>
          <xm:sqref>G18:G25 J35:J38</xm:sqref>
        </x14:dataValidation>
        <x14:dataValidation type="list" allowBlank="1" showInputMessage="1" showErrorMessage="1" xr:uid="{00000000-0002-0000-0B00-000006000000}">
          <x14:formula1>
            <xm:f>References!$C$27:$C$34</xm:f>
          </x14:formula1>
          <xm:sqref>E35:E38</xm:sqref>
        </x14:dataValidation>
        <x14:dataValidation type="list" allowBlank="1" showInputMessage="1" showErrorMessage="1" xr:uid="{00000000-0002-0000-0B00-000007000000}">
          <x14:formula1>
            <xm:f>References!$C$3:$C$8</xm:f>
          </x14:formula1>
          <xm:sqref>C18:C25</xm:sqref>
        </x14:dataValidation>
        <x14:dataValidation type="list" allowBlank="1" showInputMessage="1" showErrorMessage="1" xr:uid="{2A12CB59-1D89-42E2-A2CD-21476C6BE5C1}">
          <x14:formula1>
            <xm:f>References!$C$3:$C$9</xm:f>
          </x14:formula1>
          <xm:sqref>F35:F38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tabColor rgb="FF142C41"/>
  </sheetPr>
  <dimension ref="A1:AG106"/>
  <sheetViews>
    <sheetView showGridLines="0" zoomScaleNormal="100" workbookViewId="0">
      <selection sqref="A1:H1"/>
    </sheetView>
  </sheetViews>
  <sheetFormatPr defaultColWidth="0" defaultRowHeight="15" zeroHeight="1" x14ac:dyDescent="0.25"/>
  <cols>
    <col min="1" max="1" width="4.7109375" customWidth="1"/>
    <col min="2" max="2" width="26.7109375" customWidth="1"/>
    <col min="3" max="3" width="1.7109375" customWidth="1"/>
    <col min="4" max="4" width="26.7109375" customWidth="1"/>
    <col min="5" max="5" width="1.7109375" customWidth="1"/>
    <col min="6" max="6" width="10" customWidth="1"/>
    <col min="7" max="7" width="1.7109375" customWidth="1"/>
    <col min="8" max="8" width="35.7109375" customWidth="1"/>
    <col min="9" max="9" width="1.7109375" customWidth="1"/>
    <col min="10" max="10" width="35.7109375" customWidth="1"/>
    <col min="11" max="11" width="1.7109375" customWidth="1"/>
    <col min="12" max="12" width="35.7109375" customWidth="1"/>
    <col min="13" max="13" width="1.7109375" customWidth="1"/>
    <col min="14" max="14" width="4.7109375" customWidth="1"/>
    <col min="15" max="15" width="6.7109375" hidden="1" customWidth="1"/>
    <col min="16" max="16" width="24.5703125" hidden="1" customWidth="1"/>
    <col min="17" max="17" width="1.7109375" hidden="1" customWidth="1"/>
    <col min="18" max="18" width="24.5703125" hidden="1" customWidth="1"/>
    <col min="19" max="19" width="1.7109375" hidden="1" customWidth="1"/>
    <col min="20" max="20" width="24.5703125" hidden="1" customWidth="1"/>
    <col min="21" max="21" width="1.7109375" hidden="1" customWidth="1"/>
    <col min="22" max="22" width="24.5703125" hidden="1" customWidth="1"/>
    <col min="23" max="23" width="1.7109375" hidden="1" customWidth="1"/>
    <col min="24" max="24" width="24.5703125" hidden="1" customWidth="1"/>
    <col min="25" max="27" width="1.7109375" hidden="1" customWidth="1"/>
    <col min="28" max="16384" width="8.7109375" hidden="1"/>
  </cols>
  <sheetData>
    <row r="1" spans="1:33" ht="55.15" customHeight="1" x14ac:dyDescent="0.25">
      <c r="A1" s="626" t="str">
        <f>Development!A3&amp;" "&amp;Development!A1</f>
        <v>2025 Fleet Make-Ready Program</v>
      </c>
      <c r="B1" s="626"/>
      <c r="C1" s="626"/>
      <c r="D1" s="626"/>
      <c r="E1" s="626"/>
      <c r="F1" s="626"/>
      <c r="G1" s="626"/>
      <c r="H1" s="626"/>
      <c r="I1" s="312"/>
      <c r="J1" s="200"/>
      <c r="K1" s="200"/>
      <c r="L1" s="200"/>
      <c r="M1" s="200"/>
    </row>
    <row r="2" spans="1:33" ht="55.15" customHeight="1" thickBot="1" x14ac:dyDescent="0.4">
      <c r="A2" s="291" t="str">
        <f>Development!A1&amp;", Version "&amp;Development!$A$2</f>
        <v>Fleet Make-Ready Program, Version 2.0</v>
      </c>
      <c r="B2" s="291"/>
      <c r="C2" s="201"/>
      <c r="D2" s="201"/>
      <c r="E2" s="201"/>
      <c r="F2" s="201"/>
      <c r="G2" s="201"/>
      <c r="H2" s="201"/>
      <c r="I2" s="5"/>
      <c r="J2" s="5"/>
      <c r="K2" s="5"/>
      <c r="L2" s="5"/>
      <c r="M2" s="5"/>
      <c r="N2" s="5"/>
    </row>
    <row r="3" spans="1:33" x14ac:dyDescent="0.25"/>
    <row r="4" spans="1:33" ht="20.100000000000001" customHeight="1" thickBot="1" x14ac:dyDescent="0.45">
      <c r="B4" s="313" t="s">
        <v>395</v>
      </c>
      <c r="C4" s="147"/>
      <c r="D4" s="147"/>
      <c r="E4" s="147"/>
      <c r="F4" s="147"/>
      <c r="G4" s="147"/>
      <c r="H4" s="5"/>
      <c r="I4" s="5"/>
      <c r="J4" s="5"/>
      <c r="K4" s="5"/>
      <c r="L4" s="5"/>
      <c r="M4" s="5"/>
    </row>
    <row r="5" spans="1:33" x14ac:dyDescent="0.25">
      <c r="B5" s="633" t="s">
        <v>247</v>
      </c>
      <c r="C5" s="633"/>
      <c r="D5" s="633"/>
      <c r="E5" s="633"/>
      <c r="F5" s="633"/>
      <c r="G5" s="633"/>
      <c r="H5" s="633"/>
      <c r="I5" s="633"/>
      <c r="J5" s="633"/>
      <c r="K5" s="633"/>
    </row>
    <row r="6" spans="1:33" ht="23.1" customHeight="1" x14ac:dyDescent="0.25">
      <c r="B6" s="634" t="s">
        <v>246</v>
      </c>
      <c r="C6" s="634"/>
      <c r="D6" s="634"/>
      <c r="E6" s="634"/>
      <c r="F6" s="634"/>
      <c r="G6" s="634"/>
      <c r="H6" s="634"/>
      <c r="I6" s="634"/>
      <c r="J6" s="634"/>
      <c r="K6" s="634"/>
      <c r="L6" s="634"/>
    </row>
    <row r="7" spans="1:33" ht="14.65" customHeight="1" thickBot="1" x14ac:dyDescent="0.3">
      <c r="B7" s="635"/>
      <c r="C7" s="635"/>
      <c r="D7" s="635"/>
      <c r="E7" s="635"/>
      <c r="F7" s="635"/>
      <c r="G7" s="635"/>
      <c r="H7" s="635"/>
      <c r="I7" s="635"/>
      <c r="J7" s="635"/>
      <c r="K7" s="635"/>
      <c r="L7" s="635"/>
    </row>
    <row r="8" spans="1:33" ht="10.15" customHeight="1" x14ac:dyDescent="0.25">
      <c r="C8" s="250"/>
      <c r="D8" s="250"/>
      <c r="E8" s="250"/>
      <c r="F8" s="250"/>
      <c r="G8" s="250"/>
      <c r="H8" s="250"/>
      <c r="I8" s="250"/>
      <c r="J8" s="250"/>
      <c r="K8" s="250"/>
      <c r="L8" s="250"/>
      <c r="M8" s="250"/>
    </row>
    <row r="9" spans="1:33" ht="15.75" thickBot="1" x14ac:dyDescent="0.3"/>
    <row r="10" spans="1:33" ht="35.1" customHeight="1" thickBot="1" x14ac:dyDescent="0.3">
      <c r="B10" s="627" t="s">
        <v>253</v>
      </c>
      <c r="C10" s="628"/>
      <c r="D10" s="628"/>
      <c r="E10" s="629"/>
      <c r="G10" s="630" t="s">
        <v>410</v>
      </c>
      <c r="H10" s="631"/>
      <c r="I10" s="631"/>
      <c r="J10" s="631"/>
      <c r="K10" s="631"/>
      <c r="L10" s="631"/>
      <c r="M10" s="632"/>
    </row>
    <row r="11" spans="1:33" s="91" customFormat="1" ht="4.1500000000000004" customHeight="1" x14ac:dyDescent="0.25">
      <c r="B11" s="156"/>
      <c r="C11"/>
      <c r="D11"/>
      <c r="E11" s="157"/>
      <c r="G11" s="311"/>
      <c r="I11"/>
      <c r="J11"/>
      <c r="K11"/>
      <c r="L11"/>
      <c r="M11" s="157"/>
      <c r="N11"/>
      <c r="O11"/>
      <c r="P11"/>
      <c r="Q11"/>
      <c r="R11"/>
      <c r="S11"/>
      <c r="T11"/>
      <c r="U11"/>
      <c r="V11"/>
      <c r="W11"/>
      <c r="X11"/>
      <c r="Y11"/>
      <c r="Z11"/>
      <c r="AA11"/>
      <c r="AB11"/>
      <c r="AC11"/>
      <c r="AD11"/>
      <c r="AE11"/>
      <c r="AF11"/>
      <c r="AG11"/>
    </row>
    <row r="12" spans="1:33" ht="21" customHeight="1" x14ac:dyDescent="0.25">
      <c r="B12" s="194" t="s">
        <v>255</v>
      </c>
      <c r="D12" s="451"/>
      <c r="E12" s="157"/>
      <c r="G12" s="156"/>
      <c r="J12" s="326" t="s">
        <v>401</v>
      </c>
      <c r="L12" s="326" t="s">
        <v>400</v>
      </c>
      <c r="M12" s="157"/>
    </row>
    <row r="13" spans="1:33" s="193" customFormat="1" ht="4.1500000000000004" customHeight="1" x14ac:dyDescent="0.25">
      <c r="B13" s="156"/>
      <c r="C13"/>
      <c r="D13"/>
      <c r="E13" s="157"/>
      <c r="G13" s="309"/>
      <c r="I13"/>
      <c r="J13"/>
      <c r="K13"/>
      <c r="L13"/>
      <c r="M13" s="157"/>
      <c r="N13"/>
      <c r="O13"/>
      <c r="P13"/>
      <c r="Q13"/>
      <c r="R13"/>
      <c r="S13"/>
      <c r="T13"/>
      <c r="U13"/>
      <c r="V13"/>
      <c r="W13"/>
      <c r="X13"/>
      <c r="Y13"/>
      <c r="Z13"/>
      <c r="AA13"/>
      <c r="AB13"/>
    </row>
    <row r="14" spans="1:33" s="193" customFormat="1" ht="21" customHeight="1" x14ac:dyDescent="0.25">
      <c r="B14" s="194" t="s">
        <v>254</v>
      </c>
      <c r="C14"/>
      <c r="D14" s="315"/>
      <c r="E14" s="157"/>
      <c r="G14" s="309"/>
      <c r="H14" s="327" t="s">
        <v>230</v>
      </c>
      <c r="I14"/>
      <c r="J14" s="413"/>
      <c r="K14"/>
      <c r="L14" s="413"/>
      <c r="M14" s="157"/>
      <c r="N14"/>
      <c r="O14"/>
      <c r="P14"/>
      <c r="Q14"/>
      <c r="R14"/>
      <c r="S14"/>
      <c r="T14"/>
      <c r="U14"/>
      <c r="V14"/>
      <c r="W14"/>
      <c r="X14"/>
      <c r="Y14"/>
      <c r="Z14"/>
      <c r="AA14"/>
      <c r="AB14"/>
    </row>
    <row r="15" spans="1:33" s="193" customFormat="1" ht="21" customHeight="1" thickBot="1" x14ac:dyDescent="0.3">
      <c r="B15" s="158"/>
      <c r="C15" s="162"/>
      <c r="D15" s="162"/>
      <c r="E15" s="159"/>
      <c r="G15" s="309"/>
      <c r="H15" s="327" t="s">
        <v>231</v>
      </c>
      <c r="I15"/>
      <c r="J15" s="413"/>
      <c r="K15"/>
      <c r="L15" s="413"/>
      <c r="M15" s="157"/>
      <c r="N15"/>
      <c r="O15"/>
      <c r="P15"/>
      <c r="Q15"/>
      <c r="R15"/>
      <c r="S15"/>
      <c r="T15"/>
      <c r="U15"/>
      <c r="V15"/>
      <c r="W15"/>
      <c r="X15"/>
      <c r="Y15"/>
      <c r="Z15"/>
      <c r="AA15"/>
      <c r="AB15"/>
    </row>
    <row r="16" spans="1:33" s="193" customFormat="1" ht="21" customHeight="1" x14ac:dyDescent="0.25">
      <c r="G16" s="309"/>
      <c r="H16" s="327" t="s">
        <v>232</v>
      </c>
      <c r="I16"/>
      <c r="J16" s="413"/>
      <c r="K16"/>
      <c r="L16" s="413"/>
      <c r="M16" s="157"/>
      <c r="N16"/>
      <c r="O16"/>
      <c r="P16"/>
      <c r="Q16"/>
      <c r="R16"/>
      <c r="S16"/>
      <c r="T16"/>
      <c r="U16"/>
      <c r="V16"/>
      <c r="W16"/>
      <c r="X16"/>
      <c r="Y16"/>
      <c r="Z16"/>
      <c r="AA16"/>
      <c r="AB16"/>
    </row>
    <row r="17" spans="7:28" s="193" customFormat="1" ht="21" customHeight="1" x14ac:dyDescent="0.25">
      <c r="G17" s="309"/>
      <c r="H17" s="327" t="s">
        <v>233</v>
      </c>
      <c r="I17"/>
      <c r="J17" s="413"/>
      <c r="K17"/>
      <c r="L17" s="413"/>
      <c r="M17" s="157"/>
      <c r="N17"/>
      <c r="O17"/>
      <c r="P17"/>
      <c r="Q17"/>
      <c r="R17"/>
      <c r="S17"/>
      <c r="T17"/>
      <c r="U17"/>
      <c r="V17"/>
      <c r="W17"/>
      <c r="X17"/>
      <c r="Y17"/>
      <c r="Z17"/>
      <c r="AA17"/>
      <c r="AB17"/>
    </row>
    <row r="18" spans="7:28" s="193" customFormat="1" ht="21" customHeight="1" x14ac:dyDescent="0.25">
      <c r="G18" s="309"/>
      <c r="H18" s="327" t="s">
        <v>234</v>
      </c>
      <c r="I18"/>
      <c r="J18" s="413"/>
      <c r="K18"/>
      <c r="L18" s="413"/>
      <c r="M18" s="157"/>
      <c r="N18"/>
      <c r="O18"/>
      <c r="P18"/>
      <c r="Q18"/>
      <c r="R18"/>
      <c r="S18"/>
      <c r="T18"/>
      <c r="U18"/>
      <c r="V18"/>
      <c r="W18"/>
      <c r="X18"/>
      <c r="Y18"/>
      <c r="Z18"/>
      <c r="AA18"/>
      <c r="AB18"/>
    </row>
    <row r="19" spans="7:28" s="193" customFormat="1" ht="21" customHeight="1" x14ac:dyDescent="0.25">
      <c r="G19" s="309"/>
      <c r="H19" s="327" t="s">
        <v>235</v>
      </c>
      <c r="I19"/>
      <c r="J19" s="413"/>
      <c r="K19"/>
      <c r="L19" s="413"/>
      <c r="M19" s="157"/>
      <c r="N19"/>
      <c r="O19"/>
      <c r="P19"/>
      <c r="Q19"/>
      <c r="R19"/>
      <c r="S19"/>
      <c r="T19"/>
      <c r="U19"/>
      <c r="V19"/>
      <c r="W19"/>
      <c r="X19"/>
      <c r="Y19"/>
      <c r="Z19"/>
      <c r="AA19"/>
      <c r="AB19"/>
    </row>
    <row r="20" spans="7:28" s="193" customFormat="1" ht="21" customHeight="1" x14ac:dyDescent="0.25">
      <c r="G20" s="309"/>
      <c r="H20" s="327" t="s">
        <v>268</v>
      </c>
      <c r="I20"/>
      <c r="J20" s="413"/>
      <c r="K20"/>
      <c r="L20" s="413"/>
      <c r="M20" s="157"/>
      <c r="N20"/>
      <c r="O20"/>
      <c r="P20"/>
      <c r="Q20"/>
      <c r="R20"/>
      <c r="S20"/>
      <c r="T20"/>
      <c r="U20"/>
      <c r="V20"/>
      <c r="W20"/>
      <c r="X20"/>
      <c r="Y20"/>
      <c r="Z20"/>
      <c r="AA20"/>
      <c r="AB20"/>
    </row>
    <row r="21" spans="7:28" s="193" customFormat="1" ht="10.15" customHeight="1" x14ac:dyDescent="0.25">
      <c r="G21" s="309"/>
      <c r="H21" s="327"/>
      <c r="I21"/>
      <c r="J21"/>
      <c r="K21"/>
      <c r="L21"/>
      <c r="M21" s="157"/>
      <c r="N21"/>
      <c r="O21"/>
      <c r="P21"/>
      <c r="Q21"/>
      <c r="R21"/>
      <c r="S21"/>
      <c r="T21"/>
      <c r="U21"/>
      <c r="V21"/>
      <c r="W21"/>
      <c r="X21"/>
      <c r="Y21"/>
      <c r="Z21"/>
      <c r="AA21"/>
      <c r="AB21"/>
    </row>
    <row r="22" spans="7:28" s="193" customFormat="1" ht="21" customHeight="1" thickBot="1" x14ac:dyDescent="0.3">
      <c r="G22" s="309"/>
      <c r="H22" s="327" t="s">
        <v>236</v>
      </c>
      <c r="I22"/>
      <c r="J22" s="314">
        <f>SUM(J14:J20)</f>
        <v>0</v>
      </c>
      <c r="K22"/>
      <c r="L22" s="314">
        <f>SUM(L14:L20)</f>
        <v>0</v>
      </c>
      <c r="M22" s="157"/>
      <c r="N22"/>
      <c r="O22"/>
      <c r="P22"/>
      <c r="Q22"/>
      <c r="R22"/>
      <c r="S22"/>
      <c r="T22"/>
      <c r="U22"/>
      <c r="V22"/>
      <c r="W22"/>
      <c r="X22"/>
      <c r="Y22"/>
      <c r="Z22"/>
      <c r="AA22"/>
      <c r="AB22"/>
    </row>
    <row r="23" spans="7:28" s="193" customFormat="1" ht="14.65" customHeight="1" thickBot="1" x14ac:dyDescent="0.3">
      <c r="G23" s="310"/>
      <c r="H23" s="329"/>
      <c r="I23" s="162"/>
      <c r="J23" s="162"/>
      <c r="K23" s="162"/>
      <c r="L23" s="162"/>
      <c r="M23" s="159"/>
      <c r="N23"/>
      <c r="O23"/>
      <c r="P23"/>
      <c r="Q23"/>
      <c r="R23"/>
      <c r="S23"/>
      <c r="T23"/>
      <c r="U23"/>
      <c r="V23"/>
      <c r="W23"/>
      <c r="X23"/>
      <c r="Y23"/>
      <c r="Z23"/>
      <c r="AA23"/>
      <c r="AB23"/>
    </row>
    <row r="24" spans="7:28" s="193" customFormat="1" ht="14.65" customHeight="1" thickBot="1" x14ac:dyDescent="0.3">
      <c r="I24"/>
      <c r="J24"/>
      <c r="K24"/>
      <c r="L24"/>
      <c r="M24"/>
      <c r="N24"/>
      <c r="O24"/>
      <c r="P24"/>
      <c r="Q24"/>
      <c r="R24"/>
      <c r="S24"/>
      <c r="T24"/>
      <c r="U24"/>
      <c r="V24"/>
      <c r="W24"/>
      <c r="X24"/>
      <c r="Y24"/>
      <c r="Z24"/>
      <c r="AA24"/>
      <c r="AB24"/>
    </row>
    <row r="25" spans="7:28" s="193" customFormat="1" ht="35.1" customHeight="1" x14ac:dyDescent="0.25">
      <c r="G25" s="630" t="s">
        <v>396</v>
      </c>
      <c r="H25" s="631"/>
      <c r="I25" s="631"/>
      <c r="J25" s="631"/>
      <c r="K25" s="631"/>
      <c r="L25" s="631"/>
      <c r="M25" s="632"/>
      <c r="N25"/>
      <c r="O25"/>
      <c r="P25"/>
      <c r="Q25"/>
      <c r="R25"/>
      <c r="S25"/>
      <c r="T25"/>
      <c r="U25"/>
      <c r="V25"/>
      <c r="W25"/>
      <c r="X25"/>
      <c r="Y25"/>
      <c r="Z25"/>
      <c r="AA25"/>
      <c r="AB25"/>
    </row>
    <row r="26" spans="7:28" s="193" customFormat="1" ht="4.1500000000000004" customHeight="1" x14ac:dyDescent="0.25">
      <c r="G26" s="309"/>
      <c r="I26"/>
      <c r="J26"/>
      <c r="K26"/>
      <c r="L26"/>
      <c r="M26" s="157"/>
      <c r="N26"/>
      <c r="O26"/>
      <c r="P26"/>
      <c r="Q26"/>
      <c r="R26"/>
      <c r="S26"/>
      <c r="T26"/>
      <c r="U26"/>
      <c r="V26"/>
      <c r="W26"/>
      <c r="X26"/>
      <c r="Y26"/>
      <c r="Z26"/>
      <c r="AA26"/>
      <c r="AB26"/>
    </row>
    <row r="27" spans="7:28" s="193" customFormat="1" ht="21" customHeight="1" x14ac:dyDescent="0.25">
      <c r="G27" s="309"/>
      <c r="H27" s="328" t="s">
        <v>399</v>
      </c>
      <c r="I27" s="207"/>
      <c r="J27" s="328" t="s">
        <v>398</v>
      </c>
      <c r="K27" s="207"/>
      <c r="L27" s="328" t="s">
        <v>406</v>
      </c>
      <c r="M27" s="157"/>
      <c r="N27"/>
      <c r="O27"/>
      <c r="P27"/>
      <c r="Q27"/>
      <c r="R27"/>
      <c r="S27"/>
      <c r="T27"/>
      <c r="U27"/>
      <c r="V27"/>
      <c r="W27"/>
      <c r="X27"/>
      <c r="Y27"/>
      <c r="Z27"/>
      <c r="AA27"/>
      <c r="AB27"/>
    </row>
    <row r="28" spans="7:28" ht="4.1500000000000004" customHeight="1" x14ac:dyDescent="0.25">
      <c r="G28" s="156"/>
      <c r="M28" s="157"/>
    </row>
    <row r="29" spans="7:28" ht="21" customHeight="1" x14ac:dyDescent="0.25">
      <c r="G29" s="156"/>
      <c r="H29" s="414"/>
      <c r="I29" s="171"/>
      <c r="J29" s="413"/>
      <c r="K29" s="171"/>
      <c r="L29" s="414" t="s">
        <v>82</v>
      </c>
      <c r="M29" s="157"/>
    </row>
    <row r="30" spans="7:28" ht="21" customHeight="1" x14ac:dyDescent="0.25">
      <c r="G30" s="156"/>
      <c r="H30" s="414"/>
      <c r="I30" s="171"/>
      <c r="J30" s="413"/>
      <c r="K30" s="171"/>
      <c r="L30" s="414" t="s">
        <v>82</v>
      </c>
      <c r="M30" s="157"/>
    </row>
    <row r="31" spans="7:28" ht="21" customHeight="1" x14ac:dyDescent="0.25">
      <c r="G31" s="156"/>
      <c r="H31" s="414"/>
      <c r="I31" s="171"/>
      <c r="J31" s="413"/>
      <c r="K31" s="171"/>
      <c r="L31" s="414" t="s">
        <v>82</v>
      </c>
      <c r="M31" s="157"/>
    </row>
    <row r="32" spans="7:28" ht="21" customHeight="1" x14ac:dyDescent="0.25">
      <c r="G32" s="156"/>
      <c r="H32" s="414"/>
      <c r="I32" s="171"/>
      <c r="J32" s="413"/>
      <c r="K32" s="171"/>
      <c r="L32" s="414" t="s">
        <v>82</v>
      </c>
      <c r="M32" s="157"/>
    </row>
    <row r="33" spans="2:13" ht="21" customHeight="1" x14ac:dyDescent="0.25">
      <c r="G33" s="156"/>
      <c r="H33" s="414"/>
      <c r="I33" s="171"/>
      <c r="J33" s="413"/>
      <c r="K33" s="171"/>
      <c r="L33" s="414" t="s">
        <v>82</v>
      </c>
      <c r="M33" s="157"/>
    </row>
    <row r="34" spans="2:13" ht="21" customHeight="1" x14ac:dyDescent="0.25">
      <c r="G34" s="156"/>
      <c r="H34" s="415"/>
      <c r="I34" s="171"/>
      <c r="J34" s="413"/>
      <c r="K34" s="171"/>
      <c r="L34" s="414" t="s">
        <v>82</v>
      </c>
      <c r="M34" s="157"/>
    </row>
    <row r="35" spans="2:13" ht="10.15" customHeight="1" thickBot="1" x14ac:dyDescent="0.3">
      <c r="G35" s="158"/>
      <c r="H35" s="162"/>
      <c r="I35" s="162"/>
      <c r="J35" s="162"/>
      <c r="K35" s="162"/>
      <c r="L35" s="162"/>
      <c r="M35" s="159"/>
    </row>
    <row r="36" spans="2:13" ht="14.65" customHeight="1" x14ac:dyDescent="0.25"/>
    <row r="37" spans="2:13" ht="14.65" customHeight="1" x14ac:dyDescent="0.25"/>
    <row r="38" spans="2:13" s="375" customFormat="1" ht="14.65" customHeight="1" x14ac:dyDescent="0.25">
      <c r="B38" s="255" t="s">
        <v>59</v>
      </c>
      <c r="C38" s="93" t="str">
        <f>Development!A2</f>
        <v>2.0</v>
      </c>
      <c r="L38" s="255" t="s">
        <v>61</v>
      </c>
      <c r="M38" s="28" t="str">
        <f>Development!A4</f>
        <v>8.1.25</v>
      </c>
    </row>
    <row r="39" spans="2:13" ht="14.65" customHeight="1" x14ac:dyDescent="0.25"/>
    <row r="40" spans="2:13" ht="14.65" hidden="1" customHeight="1" x14ac:dyDescent="0.25"/>
    <row r="41" spans="2:13" ht="14.65" hidden="1" customHeight="1" x14ac:dyDescent="0.25"/>
    <row r="42" spans="2:13" ht="14.65" hidden="1" customHeight="1" x14ac:dyDescent="0.25"/>
    <row r="43" spans="2:13" ht="14.65" hidden="1" customHeight="1" x14ac:dyDescent="0.25"/>
    <row r="44" spans="2:13" ht="14.65" hidden="1" customHeight="1" x14ac:dyDescent="0.25"/>
    <row r="45" spans="2:13" ht="14.65" hidden="1" customHeight="1" x14ac:dyDescent="0.25"/>
    <row r="46" spans="2:13" ht="14.65" hidden="1" customHeight="1" x14ac:dyDescent="0.25"/>
    <row r="47" spans="2:13" ht="14.65" hidden="1" customHeight="1" x14ac:dyDescent="0.25"/>
    <row r="48" spans="2:13" ht="14.65" hidden="1" customHeight="1" x14ac:dyDescent="0.25"/>
    <row r="49" ht="14.65" hidden="1" customHeight="1" x14ac:dyDescent="0.25"/>
    <row r="50" ht="14.65" hidden="1" customHeight="1" x14ac:dyDescent="0.25"/>
    <row r="51" ht="14.65" hidden="1" customHeight="1" x14ac:dyDescent="0.25"/>
    <row r="52" ht="14.65" hidden="1" customHeight="1" x14ac:dyDescent="0.25"/>
    <row r="53" ht="14.65" hidden="1" customHeight="1" x14ac:dyDescent="0.25"/>
    <row r="54" ht="14.65" hidden="1" customHeight="1" x14ac:dyDescent="0.25"/>
    <row r="55" ht="14.65" hidden="1" customHeight="1" x14ac:dyDescent="0.25"/>
    <row r="56" ht="14.65" hidden="1" customHeight="1" x14ac:dyDescent="0.25"/>
    <row r="57" ht="14.65" hidden="1" customHeight="1" x14ac:dyDescent="0.25"/>
    <row r="58" ht="14.65" hidden="1" customHeight="1" x14ac:dyDescent="0.25"/>
    <row r="59" ht="14.65" hidden="1" customHeight="1" x14ac:dyDescent="0.25"/>
    <row r="60" ht="14.65" hidden="1" customHeight="1" x14ac:dyDescent="0.25"/>
    <row r="61" ht="14.65" hidden="1" customHeight="1" x14ac:dyDescent="0.25"/>
    <row r="62" ht="14.65" hidden="1" customHeight="1" x14ac:dyDescent="0.25"/>
    <row r="63" ht="14.65" hidden="1" customHeight="1" x14ac:dyDescent="0.25"/>
    <row r="64" ht="14.65" hidden="1" customHeight="1" x14ac:dyDescent="0.25"/>
    <row r="65" ht="14.65" hidden="1" customHeight="1" x14ac:dyDescent="0.25"/>
    <row r="66" ht="14.65" hidden="1" customHeight="1" x14ac:dyDescent="0.25"/>
    <row r="67" ht="14.65" hidden="1" customHeight="1" x14ac:dyDescent="0.25"/>
    <row r="68" ht="14.65" hidden="1" customHeight="1" x14ac:dyDescent="0.25"/>
    <row r="69" ht="14.65" hidden="1" customHeight="1" x14ac:dyDescent="0.25"/>
    <row r="70" ht="14.65" hidden="1" customHeight="1" x14ac:dyDescent="0.25"/>
    <row r="71" ht="14.65" hidden="1" customHeight="1" x14ac:dyDescent="0.25"/>
    <row r="72" ht="14.65" hidden="1" customHeight="1" x14ac:dyDescent="0.25"/>
    <row r="73" ht="14.65" hidden="1" customHeight="1" x14ac:dyDescent="0.25"/>
    <row r="74" ht="14.65" hidden="1" customHeight="1" x14ac:dyDescent="0.25"/>
    <row r="75" ht="21" hidden="1" customHeight="1" x14ac:dyDescent="0.25"/>
    <row r="76" ht="10.15" hidden="1" customHeight="1" x14ac:dyDescent="0.25"/>
    <row r="77" ht="21" hidden="1" customHeight="1" x14ac:dyDescent="0.25"/>
    <row r="78" ht="10.15" hidden="1" customHeight="1" x14ac:dyDescent="0.25"/>
    <row r="79" ht="21" hidden="1" customHeight="1" x14ac:dyDescent="0.25"/>
    <row r="80" ht="10.15" hidden="1" customHeight="1" x14ac:dyDescent="0.25"/>
    <row r="81" ht="21" hidden="1" customHeight="1" x14ac:dyDescent="0.25"/>
    <row r="82" ht="10.15" hidden="1" customHeight="1" x14ac:dyDescent="0.25"/>
    <row r="83" ht="21" hidden="1" customHeight="1" x14ac:dyDescent="0.25"/>
    <row r="84" ht="10.15" hidden="1" customHeight="1" x14ac:dyDescent="0.25"/>
    <row r="85" ht="21" hidden="1" customHeight="1" x14ac:dyDescent="0.25"/>
    <row r="86" ht="10.15" hidden="1" customHeight="1" x14ac:dyDescent="0.25"/>
    <row r="87" ht="21" hidden="1" customHeight="1" x14ac:dyDescent="0.25"/>
    <row r="88" ht="10.15" hidden="1" customHeight="1" x14ac:dyDescent="0.25"/>
    <row r="89" ht="21" hidden="1" customHeight="1" x14ac:dyDescent="0.25"/>
    <row r="90" ht="10.15" hidden="1" customHeight="1" x14ac:dyDescent="0.25"/>
    <row r="93" ht="30" hidden="1" customHeight="1" x14ac:dyDescent="0.25"/>
    <row r="94" ht="30" hidden="1" customHeight="1" x14ac:dyDescent="0.25"/>
    <row r="95" ht="30" hidden="1" customHeight="1" x14ac:dyDescent="0.25"/>
    <row r="96" ht="30" hidden="1" customHeight="1" x14ac:dyDescent="0.25"/>
    <row r="97" ht="30" hidden="1" customHeight="1" x14ac:dyDescent="0.25"/>
    <row r="98" ht="30" hidden="1" customHeight="1" x14ac:dyDescent="0.25"/>
    <row r="99" ht="30" hidden="1" customHeight="1" x14ac:dyDescent="0.25"/>
    <row r="100" ht="30" hidden="1" customHeight="1" x14ac:dyDescent="0.25"/>
    <row r="101" ht="30" hidden="1" customHeight="1" x14ac:dyDescent="0.25"/>
    <row r="102" ht="30" hidden="1" customHeight="1" x14ac:dyDescent="0.25"/>
    <row r="103" ht="30" hidden="1" customHeight="1" x14ac:dyDescent="0.25"/>
    <row r="104" ht="30" hidden="1" customHeight="1" x14ac:dyDescent="0.25"/>
    <row r="105" ht="30" hidden="1" customHeight="1" x14ac:dyDescent="0.25"/>
    <row r="106" ht="30" hidden="1" customHeight="1" x14ac:dyDescent="0.25"/>
  </sheetData>
  <sheetProtection algorithmName="SHA-512" hashValue="ZTH9OExguPGT49QeIDJOzrADbJNo43UnJatZxXDa+tWn/O36lC1DnwgzpTcKWCi+OMaqX0YIcKl+AVoYBhFegg==" saltValue="A9PHQzd9yRCexprL9RZe0Q==" spinCount="100000" sheet="1" objects="1" scenarios="1"/>
  <mergeCells count="6">
    <mergeCell ref="A1:H1"/>
    <mergeCell ref="B10:E10"/>
    <mergeCell ref="G10:M10"/>
    <mergeCell ref="G25:M25"/>
    <mergeCell ref="B5:K5"/>
    <mergeCell ref="B6:L7"/>
  </mergeCells>
  <dataValidations count="1">
    <dataValidation type="decimal" operator="greaterThanOrEqual" allowBlank="1" showInputMessage="1" showErrorMessage="1" sqref="D14" xr:uid="{00000000-0002-0000-0C00-000000000000}">
      <formula1>0</formula1>
    </dataValidation>
  </dataValidations>
  <pageMargins left="0.7" right="0.7" top="0.75" bottom="0.75" header="0.3" footer="0.3"/>
  <pageSetup scale="4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References!$C$49:$C$53</xm:f>
          </x14:formula1>
          <xm:sqref>L29:L34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rgb="FFFF0000"/>
  </sheetPr>
  <dimension ref="A1:AP74"/>
  <sheetViews>
    <sheetView showGridLines="0" zoomScaleNormal="100" workbookViewId="0">
      <selection activeCell="E44" sqref="E44"/>
    </sheetView>
  </sheetViews>
  <sheetFormatPr defaultColWidth="8.7109375" defaultRowHeight="14.1" customHeight="1" x14ac:dyDescent="0.25"/>
  <cols>
    <col min="1" max="1" width="9.5703125" style="171" bestFit="1" customWidth="1"/>
    <col min="2" max="2" width="9.5703125" style="171" customWidth="1"/>
    <col min="3" max="11" width="25.7109375" style="171" customWidth="1"/>
    <col min="12" max="12" width="28.7109375" style="171" bestFit="1" customWidth="1"/>
    <col min="13" max="13" width="28.7109375" style="171" customWidth="1"/>
    <col min="14" max="14" width="21.7109375" style="171" bestFit="1" customWidth="1"/>
    <col min="15" max="15" width="27.7109375" style="171" customWidth="1"/>
    <col min="16" max="16" width="29.28515625" style="171" customWidth="1"/>
    <col min="17" max="17" width="21" style="171" customWidth="1"/>
    <col min="18" max="18" width="27.28515625" style="171" bestFit="1" customWidth="1"/>
    <col min="19" max="19" width="30.5703125" style="171" customWidth="1"/>
    <col min="20" max="20" width="33.5703125" style="171" bestFit="1" customWidth="1"/>
    <col min="21" max="21" width="33.5703125" style="171" customWidth="1"/>
    <col min="22" max="22" width="27.42578125" style="171" bestFit="1" customWidth="1"/>
    <col min="23" max="24" width="27.42578125" style="171" customWidth="1"/>
    <col min="25" max="25" width="36.28515625" style="171" bestFit="1" customWidth="1"/>
    <col min="26" max="28" width="36.28515625" style="171" customWidth="1"/>
    <col min="29" max="29" width="27.42578125" style="171" bestFit="1" customWidth="1"/>
    <col min="30" max="30" width="35" style="171" bestFit="1" customWidth="1"/>
    <col min="31" max="34" width="15.5703125" style="171" customWidth="1"/>
    <col min="35" max="36" width="22.28515625" style="171" bestFit="1" customWidth="1"/>
    <col min="37" max="37" width="27.42578125" style="171" customWidth="1"/>
    <col min="38" max="39" width="35" style="171" bestFit="1" customWidth="1"/>
    <col min="40" max="40" width="22.28515625" style="171" customWidth="1"/>
    <col min="41" max="41" width="27.42578125" style="171" bestFit="1" customWidth="1"/>
    <col min="42" max="42" width="35" style="171" bestFit="1" customWidth="1"/>
    <col min="43" max="43" width="19.7109375" style="171" customWidth="1"/>
    <col min="44" max="44" width="19.28515625" style="171" customWidth="1"/>
    <col min="45" max="45" width="21.5703125" style="171" customWidth="1"/>
    <col min="46" max="46" width="18.7109375" style="171" customWidth="1"/>
    <col min="47" max="47" width="26.28515625" style="171" customWidth="1"/>
    <col min="48" max="48" width="27" style="171" customWidth="1"/>
    <col min="49" max="49" width="22.42578125" style="171" customWidth="1"/>
    <col min="50" max="50" width="23.7109375" style="171" customWidth="1"/>
    <col min="51" max="51" width="19.28515625" style="171" customWidth="1"/>
    <col min="52" max="52" width="13.28515625" style="171" customWidth="1"/>
    <col min="53" max="53" width="10.7109375" style="171" customWidth="1"/>
    <col min="54" max="54" width="14.7109375" style="171" customWidth="1"/>
    <col min="55" max="55" width="13" style="171" customWidth="1"/>
    <col min="56" max="56" width="12.28515625" style="171" bestFit="1" customWidth="1"/>
    <col min="57" max="57" width="13.5703125" style="171" bestFit="1" customWidth="1"/>
    <col min="58" max="58" width="12.42578125" style="171" customWidth="1"/>
    <col min="59" max="59" width="15.42578125" style="171" customWidth="1"/>
    <col min="60" max="60" width="25.5703125" style="171" customWidth="1"/>
    <col min="61" max="61" width="40.7109375" style="171" customWidth="1"/>
    <col min="62" max="62" width="25.5703125" style="171" customWidth="1"/>
    <col min="63" max="63" width="53" style="171" customWidth="1"/>
    <col min="64" max="64" width="65.7109375" style="171" customWidth="1"/>
    <col min="65" max="65" width="46.42578125" style="171" customWidth="1"/>
    <col min="66" max="66" width="51.7109375" style="171" customWidth="1"/>
    <col min="67" max="70" width="25.5703125" style="171" customWidth="1"/>
    <col min="71" max="71" width="27.7109375" style="171" bestFit="1" customWidth="1"/>
    <col min="72" max="72" width="27.28515625" style="171" bestFit="1" customWidth="1"/>
    <col min="73" max="73" width="26.7109375" style="171" bestFit="1" customWidth="1"/>
    <col min="74" max="75" width="26.7109375" style="171" customWidth="1"/>
    <col min="76" max="76" width="25.7109375" style="171" bestFit="1" customWidth="1"/>
    <col min="77" max="77" width="23.7109375" style="171" bestFit="1" customWidth="1"/>
    <col min="78" max="79" width="14.28515625" style="171" customWidth="1"/>
    <col min="80" max="80" width="22.28515625" style="171" customWidth="1"/>
    <col min="81" max="82" width="15.5703125" style="171" customWidth="1"/>
    <col min="83" max="83" width="15.42578125" style="171" customWidth="1"/>
    <col min="84" max="84" width="11.28515625" style="171" customWidth="1"/>
    <col min="85" max="85" width="13" style="171" customWidth="1"/>
    <col min="86" max="86" width="8.7109375" style="171"/>
    <col min="87" max="87" width="15.5703125" style="171" customWidth="1"/>
    <col min="88" max="94" width="30.5703125" style="171" customWidth="1"/>
    <col min="95" max="99" width="20.5703125" style="171" customWidth="1"/>
    <col min="100" max="100" width="36.7109375" style="171" customWidth="1"/>
    <col min="101" max="102" width="20.5703125" style="171" customWidth="1"/>
    <col min="103" max="16384" width="8.7109375" style="171"/>
  </cols>
  <sheetData>
    <row r="1" spans="1:42" ht="14.1" customHeight="1" x14ac:dyDescent="0.25">
      <c r="A1" s="171" t="s">
        <v>258</v>
      </c>
      <c r="B1"/>
    </row>
    <row r="2" spans="1:42" ht="14.1" customHeight="1" x14ac:dyDescent="0.25">
      <c r="A2" s="171" t="s">
        <v>259</v>
      </c>
      <c r="B2"/>
      <c r="C2"/>
      <c r="K2"/>
      <c r="L2"/>
      <c r="M2"/>
    </row>
    <row r="3" spans="1:42" ht="14.1" customHeight="1" thickBot="1" x14ac:dyDescent="0.3">
      <c r="B3"/>
      <c r="C3"/>
      <c r="K3"/>
      <c r="L3"/>
      <c r="M3"/>
    </row>
    <row r="4" spans="1:42" ht="25.15" customHeight="1" thickBot="1" x14ac:dyDescent="0.4">
      <c r="B4" s="639" t="s">
        <v>107</v>
      </c>
      <c r="C4" s="640"/>
      <c r="D4" s="640"/>
      <c r="E4" s="640"/>
      <c r="F4" s="641"/>
      <c r="K4"/>
      <c r="L4"/>
      <c r="M4"/>
    </row>
    <row r="5" spans="1:42" ht="4.1500000000000004" customHeight="1" x14ac:dyDescent="0.25">
      <c r="B5"/>
      <c r="AC5"/>
      <c r="AD5"/>
      <c r="AE5"/>
      <c r="AF5"/>
      <c r="AG5"/>
      <c r="AH5"/>
      <c r="AI5"/>
      <c r="AJ5"/>
      <c r="AK5"/>
      <c r="AL5"/>
      <c r="AM5"/>
      <c r="AN5"/>
      <c r="AO5"/>
      <c r="AP5"/>
    </row>
    <row r="6" spans="1:42" ht="31.5" x14ac:dyDescent="0.25">
      <c r="A6"/>
      <c r="B6"/>
      <c r="C6" s="359" t="s">
        <v>237</v>
      </c>
      <c r="D6" s="360" t="s">
        <v>323</v>
      </c>
      <c r="E6" s="360" t="s">
        <v>316</v>
      </c>
      <c r="AC6"/>
      <c r="AD6"/>
      <c r="AE6"/>
      <c r="AF6"/>
      <c r="AG6"/>
      <c r="AH6"/>
      <c r="AI6"/>
      <c r="AJ6"/>
      <c r="AK6"/>
      <c r="AL6"/>
      <c r="AM6"/>
      <c r="AN6"/>
      <c r="AO6"/>
      <c r="AP6"/>
    </row>
    <row r="7" spans="1:42" ht="14.1" customHeight="1" x14ac:dyDescent="0.25">
      <c r="A7"/>
      <c r="C7" s="172" t="b">
        <f>IF('General Information'!C15="Yes",TRUE,FALSE)</f>
        <v>0</v>
      </c>
      <c r="D7" s="172" t="str">
        <f>IF('Fleet Description'!C19="","",'Fleet Description'!C19)</f>
        <v>Select…</v>
      </c>
      <c r="E7" s="172" t="b">
        <f>IF('Fleet Description'!C6="Yes",TRUE,FALSE)</f>
        <v>0</v>
      </c>
      <c r="AC7"/>
      <c r="AD7"/>
      <c r="AE7"/>
      <c r="AF7"/>
      <c r="AG7"/>
      <c r="AH7"/>
      <c r="AI7"/>
      <c r="AJ7"/>
      <c r="AK7"/>
      <c r="AL7"/>
      <c r="AM7"/>
      <c r="AN7"/>
      <c r="AO7"/>
      <c r="AP7"/>
    </row>
    <row r="8" spans="1:42" ht="14.1" customHeight="1" thickBot="1" x14ac:dyDescent="0.3">
      <c r="A8"/>
      <c r="AC8"/>
      <c r="AD8"/>
      <c r="AE8"/>
      <c r="AF8"/>
      <c r="AG8"/>
      <c r="AH8"/>
      <c r="AI8"/>
      <c r="AJ8"/>
      <c r="AK8"/>
      <c r="AL8"/>
      <c r="AM8"/>
      <c r="AN8"/>
      <c r="AO8"/>
      <c r="AP8"/>
    </row>
    <row r="9" spans="1:42" ht="14.1" customHeight="1" thickBot="1" x14ac:dyDescent="0.3">
      <c r="C9" s="234" t="s">
        <v>243</v>
      </c>
      <c r="D9" s="235" t="s">
        <v>647</v>
      </c>
      <c r="E9" s="235" t="s">
        <v>648</v>
      </c>
      <c r="F9" s="234" t="s">
        <v>337</v>
      </c>
      <c r="G9" s="239" t="s">
        <v>655</v>
      </c>
      <c r="H9" s="239" t="s">
        <v>656</v>
      </c>
      <c r="I9" s="239" t="s">
        <v>245</v>
      </c>
      <c r="J9" s="239" t="s">
        <v>461</v>
      </c>
      <c r="AC9"/>
      <c r="AD9"/>
      <c r="AE9"/>
      <c r="AF9"/>
      <c r="AG9"/>
      <c r="AH9"/>
      <c r="AI9"/>
      <c r="AJ9"/>
      <c r="AK9"/>
      <c r="AL9"/>
      <c r="AM9"/>
      <c r="AN9"/>
      <c r="AO9"/>
      <c r="AP9"/>
    </row>
    <row r="10" spans="1:42" ht="14.1" customHeight="1" thickBot="1" x14ac:dyDescent="0.3">
      <c r="C10" s="196" t="str">
        <f>IF('Fleet Description'!F31&gt;=3,"Yes","No")</f>
        <v>Yes</v>
      </c>
      <c r="D10" s="477" t="e">
        <f>IF(C10="Yes",INDEX(References!$E$3:$H$5,MATCH(D7,References!$E$3:$E$5,0),2))</f>
        <v>#N/A</v>
      </c>
      <c r="E10" s="477" t="e" cm="1">
        <f t="array" ref="E10">IF(C10="Yes",INDEX(References!$E$3:$H$5,MATCH(D7,References!$E$3:$E$5,0),IF(C7=FALSE,3,4)))</f>
        <v>#N/A</v>
      </c>
      <c r="F10" s="227" t="e">
        <f>E10+D10</f>
        <v>#N/A</v>
      </c>
      <c r="G10" s="236" cm="1">
        <f t="array" ref="G10">IF(AND(D17:D24=""),0,IF(C10="No","DNQ",MIN(D10,D41)))</f>
        <v>0</v>
      </c>
      <c r="H10" s="236" cm="1">
        <f t="array" ref="H10">IF(AND(D17:D24=""),0,IF(C10="No","DNQ",MIN(E10,D38)))</f>
        <v>0</v>
      </c>
      <c r="I10" s="236" cm="1">
        <f t="array" ref="I10">IF(AND(D17:D24=""),0,IF(C10="No","DNQ",G10+H10))</f>
        <v>0</v>
      </c>
      <c r="J10" s="236" t="e">
        <f>IF(D44-D10&gt;0,D44-D10,0)</f>
        <v>#N/A</v>
      </c>
      <c r="AC10"/>
      <c r="AD10"/>
      <c r="AE10"/>
      <c r="AF10"/>
      <c r="AG10"/>
      <c r="AH10"/>
      <c r="AI10"/>
      <c r="AJ10"/>
      <c r="AK10"/>
      <c r="AL10"/>
      <c r="AM10"/>
      <c r="AN10"/>
      <c r="AO10"/>
      <c r="AP10"/>
    </row>
    <row r="11" spans="1:42" ht="14.1" customHeight="1" x14ac:dyDescent="0.25">
      <c r="B11"/>
      <c r="C11"/>
      <c r="D11"/>
      <c r="E11"/>
      <c r="F11"/>
      <c r="G11"/>
      <c r="AC11"/>
      <c r="AD11"/>
      <c r="AE11"/>
      <c r="AF11"/>
      <c r="AG11"/>
      <c r="AH11"/>
      <c r="AI11"/>
      <c r="AJ11"/>
      <c r="AK11"/>
      <c r="AL11"/>
      <c r="AM11"/>
      <c r="AN11"/>
      <c r="AO11"/>
      <c r="AP11"/>
    </row>
    <row r="12" spans="1:42" ht="14.1" customHeight="1" thickBot="1" x14ac:dyDescent="0.3">
      <c r="B12"/>
      <c r="C12"/>
      <c r="D12"/>
      <c r="E12"/>
      <c r="F12"/>
      <c r="G12"/>
      <c r="AC12" s="192"/>
    </row>
    <row r="13" spans="1:42" ht="25.15" customHeight="1" thickBot="1" x14ac:dyDescent="0.4">
      <c r="B13" s="636" t="s">
        <v>285</v>
      </c>
      <c r="C13" s="637"/>
      <c r="D13" s="637"/>
      <c r="E13" s="637"/>
      <c r="F13" s="637"/>
      <c r="G13" s="637"/>
      <c r="H13" s="637"/>
      <c r="I13" s="637"/>
      <c r="J13" s="637"/>
      <c r="K13" s="637"/>
      <c r="L13" s="637"/>
      <c r="M13" s="637"/>
      <c r="N13" s="637"/>
      <c r="O13" s="637"/>
      <c r="P13" s="637"/>
      <c r="Q13" s="637"/>
      <c r="R13" s="637"/>
      <c r="S13" s="637"/>
      <c r="T13" s="637"/>
      <c r="U13" s="637"/>
      <c r="V13" s="638"/>
      <c r="AC13" s="192"/>
    </row>
    <row r="14" spans="1:42" s="208" customFormat="1" ht="14.1" customHeight="1" thickBot="1" x14ac:dyDescent="0.3">
      <c r="C14"/>
      <c r="D14"/>
      <c r="E14"/>
      <c r="AC14"/>
      <c r="AD14"/>
      <c r="AE14"/>
      <c r="AF14"/>
      <c r="AG14"/>
      <c r="AH14"/>
      <c r="AI14"/>
      <c r="AJ14"/>
    </row>
    <row r="15" spans="1:42" ht="14.1" customHeight="1" x14ac:dyDescent="0.25">
      <c r="C15" s="642" t="s">
        <v>272</v>
      </c>
      <c r="D15" s="644" t="s">
        <v>206</v>
      </c>
      <c r="E15" s="644" t="s">
        <v>238</v>
      </c>
      <c r="F15" s="648" t="s">
        <v>370</v>
      </c>
      <c r="G15" s="653" t="s">
        <v>239</v>
      </c>
      <c r="H15" s="646" t="s">
        <v>270</v>
      </c>
      <c r="I15" s="642" t="s">
        <v>271</v>
      </c>
      <c r="J15" s="655" t="s">
        <v>294</v>
      </c>
      <c r="K15" s="653" t="s">
        <v>373</v>
      </c>
      <c r="U15"/>
      <c r="V15"/>
      <c r="W15"/>
      <c r="X15"/>
      <c r="Y15"/>
      <c r="Z15"/>
      <c r="AA15"/>
      <c r="AB15"/>
    </row>
    <row r="16" spans="1:42" ht="14.1" customHeight="1" x14ac:dyDescent="0.25">
      <c r="B16"/>
      <c r="C16" s="643"/>
      <c r="D16" s="645"/>
      <c r="E16" s="645"/>
      <c r="F16" s="649"/>
      <c r="G16" s="654"/>
      <c r="H16" s="647"/>
      <c r="I16" s="643"/>
      <c r="J16" s="656"/>
      <c r="K16" s="654"/>
      <c r="U16"/>
      <c r="V16"/>
      <c r="W16"/>
      <c r="X16"/>
      <c r="Y16"/>
      <c r="Z16"/>
      <c r="AA16"/>
      <c r="AB16"/>
    </row>
    <row r="17" spans="2:29" ht="14.1" customHeight="1" x14ac:dyDescent="0.25">
      <c r="B17"/>
      <c r="C17" s="357" t="s">
        <v>252</v>
      </c>
      <c r="D17" s="343" t="str">
        <f>IF('Fleet Equipment Worksheet'!C18=References!$C$21,"",'Fleet Equipment Worksheet'!C18)</f>
        <v/>
      </c>
      <c r="E17" s="343" t="str">
        <f>IF(D17="","",'Fleet Equipment Worksheet'!D18)</f>
        <v/>
      </c>
      <c r="F17" s="344" t="str">
        <f>IF($D17="","",'Fleet Equipment Worksheet'!E18)</f>
        <v/>
      </c>
      <c r="G17" s="341" t="str">
        <f t="shared" ref="G17:G24" si="0">IF(D17="","",SUM(F17:F17)*E17)</f>
        <v/>
      </c>
      <c r="H17" s="345" t="str">
        <f>IF($D17="","",'Fleet Equipment Worksheet'!H18)</f>
        <v/>
      </c>
      <c r="I17" s="346" t="str">
        <f>IF(G17="","",F17*H17)</f>
        <v/>
      </c>
      <c r="J17" s="347" t="str">
        <f>IF(G17="","",I17*E17)</f>
        <v/>
      </c>
      <c r="K17" s="350" t="str">
        <f>IF(D17="","",INDEX(References!$E$33:$F$37,MATCH(D17,References!$E$33:$E$37,0),2))</f>
        <v/>
      </c>
      <c r="U17"/>
      <c r="V17"/>
      <c r="W17"/>
      <c r="X17"/>
      <c r="Y17"/>
      <c r="Z17"/>
      <c r="AA17"/>
      <c r="AB17"/>
    </row>
    <row r="18" spans="2:29" ht="14.1" customHeight="1" x14ac:dyDescent="0.25">
      <c r="B18"/>
      <c r="C18" s="357" t="s">
        <v>251</v>
      </c>
      <c r="D18" s="343" t="str">
        <f>IF('Fleet Equipment Worksheet'!C19=References!$C$21,"",'Fleet Equipment Worksheet'!C19)</f>
        <v/>
      </c>
      <c r="E18" s="343" t="str">
        <f>IF(D18="","",'Fleet Equipment Worksheet'!D19)</f>
        <v/>
      </c>
      <c r="F18" s="344" t="str">
        <f>IF($D18="","",'Fleet Equipment Worksheet'!E19)</f>
        <v/>
      </c>
      <c r="G18" s="341" t="str">
        <f t="shared" si="0"/>
        <v/>
      </c>
      <c r="H18" s="345" t="str">
        <f>IF($D18="","",'Fleet Equipment Worksheet'!H19)</f>
        <v/>
      </c>
      <c r="I18" s="346" t="str">
        <f t="shared" ref="I18:I24" si="1">IF(G18="","",F18*H18)</f>
        <v/>
      </c>
      <c r="J18" s="347" t="str">
        <f t="shared" ref="J18:J24" si="2">IF(G18="","",I18*E18)</f>
        <v/>
      </c>
      <c r="K18" s="350" t="str">
        <f>IF(D18="","",INDEX(References!$E$33:$F$37,MATCH(D18,References!$E$33:$E$37,0),2))</f>
        <v/>
      </c>
      <c r="U18"/>
      <c r="V18"/>
      <c r="W18"/>
      <c r="X18"/>
      <c r="Y18"/>
      <c r="Z18"/>
      <c r="AA18"/>
      <c r="AB18"/>
    </row>
    <row r="19" spans="2:29" ht="14.1" customHeight="1" x14ac:dyDescent="0.25">
      <c r="B19"/>
      <c r="C19" s="357" t="s">
        <v>291</v>
      </c>
      <c r="D19" s="343" t="str">
        <f>IF('Fleet Equipment Worksheet'!C20=References!$C$21,"",'Fleet Equipment Worksheet'!C20)</f>
        <v/>
      </c>
      <c r="E19" s="343" t="str">
        <f>IF(D19="","",'Fleet Equipment Worksheet'!D20)</f>
        <v/>
      </c>
      <c r="F19" s="344" t="str">
        <f>IF($D19="","",'Fleet Equipment Worksheet'!E20)</f>
        <v/>
      </c>
      <c r="G19" s="341" t="str">
        <f t="shared" si="0"/>
        <v/>
      </c>
      <c r="H19" s="345" t="str">
        <f>IF($D19="","",'Fleet Equipment Worksheet'!H20)</f>
        <v/>
      </c>
      <c r="I19" s="346" t="str">
        <f t="shared" si="1"/>
        <v/>
      </c>
      <c r="J19" s="347" t="str">
        <f t="shared" si="2"/>
        <v/>
      </c>
      <c r="K19" s="350" t="str">
        <f>IF(D19="","",INDEX(References!$E$33:$F$37,MATCH(D19,References!$E$33:$E$37,0),2))</f>
        <v/>
      </c>
      <c r="U19"/>
      <c r="V19"/>
    </row>
    <row r="20" spans="2:29" ht="14.1" customHeight="1" x14ac:dyDescent="0.25">
      <c r="B20"/>
      <c r="C20" s="357" t="s">
        <v>292</v>
      </c>
      <c r="D20" s="343" t="str">
        <f>IF('Fleet Equipment Worksheet'!C21=References!$C$21,"",'Fleet Equipment Worksheet'!C21)</f>
        <v/>
      </c>
      <c r="E20" s="343" t="str">
        <f>IF(D20="","",'Fleet Equipment Worksheet'!D21)</f>
        <v/>
      </c>
      <c r="F20" s="344" t="str">
        <f>IF($D20="","",'Fleet Equipment Worksheet'!E21)</f>
        <v/>
      </c>
      <c r="G20" s="341" t="str">
        <f t="shared" si="0"/>
        <v/>
      </c>
      <c r="H20" s="345" t="str">
        <f>IF($D20="","",'Fleet Equipment Worksheet'!H21)</f>
        <v/>
      </c>
      <c r="I20" s="346" t="str">
        <f t="shared" si="1"/>
        <v/>
      </c>
      <c r="J20" s="347" t="str">
        <f t="shared" si="2"/>
        <v/>
      </c>
      <c r="K20" s="350" t="str">
        <f>IF(D20="","",INDEX(References!$E$33:$F$37,MATCH(D20,References!$E$33:$E$37,0),2))</f>
        <v/>
      </c>
      <c r="U20" s="192"/>
    </row>
    <row r="21" spans="2:29" ht="14.1" customHeight="1" x14ac:dyDescent="0.25">
      <c r="B21"/>
      <c r="C21" s="357" t="s">
        <v>366</v>
      </c>
      <c r="D21" s="343" t="str">
        <f>IF('Fleet Equipment Worksheet'!C22=References!$C$21,"",'Fleet Equipment Worksheet'!C22)</f>
        <v/>
      </c>
      <c r="E21" s="343" t="str">
        <f>IF(D21="","",'Fleet Equipment Worksheet'!D22)</f>
        <v/>
      </c>
      <c r="F21" s="344" t="str">
        <f>IF($D21="","",'Fleet Equipment Worksheet'!E22)</f>
        <v/>
      </c>
      <c r="G21" s="341" t="str">
        <f t="shared" si="0"/>
        <v/>
      </c>
      <c r="H21" s="345" t="str">
        <f>IF($D21="","",'Fleet Equipment Worksheet'!H22)</f>
        <v/>
      </c>
      <c r="I21" s="346" t="str">
        <f t="shared" si="1"/>
        <v/>
      </c>
      <c r="J21" s="347" t="str">
        <f t="shared" si="2"/>
        <v/>
      </c>
      <c r="K21" s="350" t="str">
        <f>IF(D21="","",INDEX(References!$E$33:$F$37,MATCH(D21,References!$E$33:$E$37,0),2))</f>
        <v/>
      </c>
      <c r="U21" s="192"/>
    </row>
    <row r="22" spans="2:29" ht="14.1" customHeight="1" x14ac:dyDescent="0.25">
      <c r="B22"/>
      <c r="C22" s="357" t="s">
        <v>367</v>
      </c>
      <c r="D22" s="343" t="str">
        <f>IF('Fleet Equipment Worksheet'!C23=References!$C$21,"",'Fleet Equipment Worksheet'!C23)</f>
        <v/>
      </c>
      <c r="E22" s="343" t="str">
        <f>IF(D22="","",'Fleet Equipment Worksheet'!D23)</f>
        <v/>
      </c>
      <c r="F22" s="344" t="str">
        <f>IF($D22="","",'Fleet Equipment Worksheet'!E23)</f>
        <v/>
      </c>
      <c r="G22" s="341" t="str">
        <f t="shared" si="0"/>
        <v/>
      </c>
      <c r="H22" s="345" t="str">
        <f>IF($D22="","",'Fleet Equipment Worksheet'!H23)</f>
        <v/>
      </c>
      <c r="I22" s="346" t="str">
        <f t="shared" si="1"/>
        <v/>
      </c>
      <c r="J22" s="347" t="str">
        <f t="shared" si="2"/>
        <v/>
      </c>
      <c r="K22" s="350" t="str">
        <f>IF(D22="","",INDEX(References!$E$33:$F$37,MATCH(D22,References!$E$33:$E$37,0),2))</f>
        <v/>
      </c>
      <c r="U22" s="192"/>
    </row>
    <row r="23" spans="2:29" ht="14.1" customHeight="1" x14ac:dyDescent="0.25">
      <c r="B23"/>
      <c r="C23" s="357" t="s">
        <v>368</v>
      </c>
      <c r="D23" s="343" t="str">
        <f>IF('Fleet Equipment Worksheet'!C24=References!$C$21,"",'Fleet Equipment Worksheet'!C24)</f>
        <v/>
      </c>
      <c r="E23" s="343" t="str">
        <f>IF(D23="","",'Fleet Equipment Worksheet'!D24)</f>
        <v/>
      </c>
      <c r="F23" s="344" t="str">
        <f>IF($D23="","",'Fleet Equipment Worksheet'!E24)</f>
        <v/>
      </c>
      <c r="G23" s="341" t="str">
        <f t="shared" si="0"/>
        <v/>
      </c>
      <c r="H23" s="345" t="str">
        <f>IF($D23="","",'Fleet Equipment Worksheet'!H24)</f>
        <v/>
      </c>
      <c r="I23" s="346" t="str">
        <f t="shared" si="1"/>
        <v/>
      </c>
      <c r="J23" s="347" t="str">
        <f t="shared" si="2"/>
        <v/>
      </c>
      <c r="K23" s="350" t="str">
        <f>IF(D23="","",INDEX(References!$E$33:$F$37,MATCH(D23,References!$E$33:$E$37,0),2))</f>
        <v/>
      </c>
      <c r="U23" s="192"/>
    </row>
    <row r="24" spans="2:29" ht="14.1" customHeight="1" thickBot="1" x14ac:dyDescent="0.3">
      <c r="B24"/>
      <c r="C24" s="358" t="s">
        <v>369</v>
      </c>
      <c r="D24" s="354" t="str">
        <f>IF('Fleet Equipment Worksheet'!C25=References!$C$21,"",'Fleet Equipment Worksheet'!C25)</f>
        <v/>
      </c>
      <c r="E24" s="354" t="str">
        <f>IF(D24="","",'Fleet Equipment Worksheet'!D25)</f>
        <v/>
      </c>
      <c r="F24" s="355" t="str">
        <f>IF($D24="","",'Fleet Equipment Worksheet'!E25)</f>
        <v/>
      </c>
      <c r="G24" s="342" t="str">
        <f t="shared" si="0"/>
        <v/>
      </c>
      <c r="H24" s="356" t="str">
        <f>IF($D24="","",'Fleet Equipment Worksheet'!H25)</f>
        <v/>
      </c>
      <c r="I24" s="348" t="str">
        <f t="shared" si="1"/>
        <v/>
      </c>
      <c r="J24" s="349" t="str">
        <f t="shared" si="2"/>
        <v/>
      </c>
      <c r="K24" s="351" t="str">
        <f>IF(D24="","",INDEX(References!$E$33:$F$37,MATCH(D24,References!$E$33:$E$37,0),2))</f>
        <v/>
      </c>
      <c r="U24" s="192"/>
    </row>
    <row r="25" spans="2:29" ht="14.1" customHeight="1" thickBot="1" x14ac:dyDescent="0.3">
      <c r="B25"/>
      <c r="D25"/>
      <c r="F25"/>
      <c r="G25"/>
      <c r="I25" s="352" t="s">
        <v>371</v>
      </c>
      <c r="J25" s="353">
        <f>SUM(J17:J24)</f>
        <v>0</v>
      </c>
      <c r="AC25" s="192"/>
    </row>
    <row r="26" spans="2:29" ht="14.1" customHeight="1" x14ac:dyDescent="0.25">
      <c r="B26"/>
      <c r="F26"/>
      <c r="G26"/>
      <c r="AC26" s="192"/>
    </row>
    <row r="27" spans="2:29" ht="14.1" customHeight="1" thickBot="1" x14ac:dyDescent="0.3">
      <c r="B27"/>
      <c r="C27"/>
      <c r="D27"/>
      <c r="E27"/>
      <c r="F27"/>
      <c r="G27"/>
      <c r="H27"/>
      <c r="I27"/>
      <c r="J27"/>
      <c r="K27"/>
      <c r="L27"/>
      <c r="M27"/>
      <c r="N27"/>
      <c r="O27"/>
      <c r="P27"/>
      <c r="Q27"/>
      <c r="R27"/>
      <c r="S27"/>
      <c r="T27"/>
      <c r="U27"/>
      <c r="V27"/>
      <c r="W27"/>
      <c r="X27"/>
    </row>
    <row r="28" spans="2:29" ht="25.15" customHeight="1" thickBot="1" x14ac:dyDescent="0.4">
      <c r="B28" s="636" t="s">
        <v>295</v>
      </c>
      <c r="C28" s="637"/>
      <c r="D28" s="637"/>
      <c r="E28" s="637"/>
      <c r="F28" s="637"/>
      <c r="G28" s="637"/>
      <c r="H28" s="637"/>
      <c r="I28" s="637"/>
      <c r="J28" s="637"/>
      <c r="K28" s="637"/>
      <c r="L28" s="637"/>
      <c r="M28" s="637"/>
      <c r="N28" s="637"/>
      <c r="O28" s="637"/>
      <c r="P28" s="637"/>
      <c r="Q28" s="637"/>
      <c r="R28" s="637"/>
      <c r="S28" s="637"/>
      <c r="T28" s="637"/>
      <c r="U28" s="637"/>
      <c r="V28" s="638"/>
      <c r="W28"/>
      <c r="X28"/>
    </row>
    <row r="29" spans="2:29" ht="4.1500000000000004" customHeight="1" thickBot="1" x14ac:dyDescent="0.3">
      <c r="B29"/>
      <c r="C29"/>
      <c r="D29"/>
      <c r="E29"/>
      <c r="F29"/>
      <c r="G29"/>
      <c r="H29"/>
      <c r="I29"/>
      <c r="J29"/>
      <c r="K29"/>
      <c r="L29"/>
      <c r="M29"/>
      <c r="N29"/>
      <c r="O29"/>
      <c r="P29"/>
      <c r="Q29"/>
      <c r="R29"/>
      <c r="S29"/>
      <c r="T29"/>
      <c r="U29"/>
      <c r="V29"/>
      <c r="W29"/>
      <c r="X29"/>
    </row>
    <row r="30" spans="2:29" ht="14.1" customHeight="1" thickBot="1" x14ac:dyDescent="0.3">
      <c r="B30"/>
      <c r="C30" s="325" t="s">
        <v>437</v>
      </c>
      <c r="D30" s="325" t="s">
        <v>244</v>
      </c>
      <c r="E30" s="325" t="s">
        <v>338</v>
      </c>
      <c r="F30"/>
      <c r="G30" s="330" t="s">
        <v>396</v>
      </c>
      <c r="H30" s="335" t="s">
        <v>399</v>
      </c>
      <c r="I30" s="331" t="s">
        <v>438</v>
      </c>
      <c r="J30" s="335" t="s">
        <v>406</v>
      </c>
      <c r="K30"/>
      <c r="L30"/>
      <c r="M30"/>
      <c r="N30"/>
      <c r="O30"/>
      <c r="P30"/>
      <c r="Q30"/>
      <c r="R30"/>
      <c r="S30"/>
      <c r="T30"/>
      <c r="U30"/>
      <c r="V30"/>
      <c r="W30"/>
      <c r="X30"/>
    </row>
    <row r="31" spans="2:29" customFormat="1" ht="14.1" customHeight="1" x14ac:dyDescent="0.25">
      <c r="C31" s="228" t="s">
        <v>230</v>
      </c>
      <c r="D31" s="229">
        <f>'Fleet Cost Template'!J14</f>
        <v>0</v>
      </c>
      <c r="E31" s="229">
        <f>'Fleet Cost Template'!L14</f>
        <v>0</v>
      </c>
      <c r="G31" s="332">
        <v>1</v>
      </c>
      <c r="H31" s="276">
        <f>'Fleet Cost Template'!H29</f>
        <v>0</v>
      </c>
      <c r="I31" s="37">
        <f>'Fleet Cost Template'!J29</f>
        <v>0</v>
      </c>
      <c r="J31" s="276" t="str">
        <f>'Fleet Cost Template'!L29</f>
        <v>Select…</v>
      </c>
    </row>
    <row r="32" spans="2:29" customFormat="1" ht="14.1" customHeight="1" x14ac:dyDescent="0.25">
      <c r="C32" s="228" t="s">
        <v>231</v>
      </c>
      <c r="D32" s="229">
        <f>'Fleet Cost Template'!J15</f>
        <v>0</v>
      </c>
      <c r="E32" s="229">
        <f>'Fleet Cost Template'!L15</f>
        <v>0</v>
      </c>
      <c r="G32" s="333">
        <v>2</v>
      </c>
      <c r="H32" s="187">
        <f>'Fleet Cost Template'!H30</f>
        <v>0</v>
      </c>
      <c r="I32" s="336">
        <f>'Fleet Cost Template'!J30</f>
        <v>0</v>
      </c>
      <c r="J32" s="187" t="str">
        <f>'Fleet Cost Template'!L30</f>
        <v>Select…</v>
      </c>
    </row>
    <row r="33" spans="2:24" customFormat="1" ht="14.1" customHeight="1" x14ac:dyDescent="0.25">
      <c r="C33" s="228" t="s">
        <v>232</v>
      </c>
      <c r="D33" s="229">
        <f>'Fleet Cost Template'!J16</f>
        <v>0</v>
      </c>
      <c r="E33" s="229">
        <f>'Fleet Cost Template'!L16</f>
        <v>0</v>
      </c>
      <c r="G33" s="333">
        <v>3</v>
      </c>
      <c r="H33" s="187">
        <f>'Fleet Cost Template'!H31</f>
        <v>0</v>
      </c>
      <c r="I33" s="336">
        <f>'Fleet Cost Template'!J31</f>
        <v>0</v>
      </c>
      <c r="J33" s="187" t="str">
        <f>'Fleet Cost Template'!L31</f>
        <v>Select…</v>
      </c>
    </row>
    <row r="34" spans="2:24" customFormat="1" ht="14.1" customHeight="1" x14ac:dyDescent="0.25">
      <c r="C34" s="228" t="s">
        <v>233</v>
      </c>
      <c r="D34" s="229">
        <f>'Fleet Cost Template'!J17</f>
        <v>0</v>
      </c>
      <c r="E34" s="229">
        <f>'Fleet Cost Template'!L17</f>
        <v>0</v>
      </c>
      <c r="G34" s="333">
        <v>4</v>
      </c>
      <c r="H34" s="187">
        <f>'Fleet Cost Template'!H32</f>
        <v>0</v>
      </c>
      <c r="I34" s="336">
        <f>'Fleet Cost Template'!J32</f>
        <v>0</v>
      </c>
      <c r="J34" s="187" t="str">
        <f>'Fleet Cost Template'!L32</f>
        <v>Select…</v>
      </c>
    </row>
    <row r="35" spans="2:24" customFormat="1" ht="14.1" customHeight="1" x14ac:dyDescent="0.25">
      <c r="C35" s="228" t="s">
        <v>234</v>
      </c>
      <c r="D35" s="229">
        <f>'Fleet Cost Template'!J18</f>
        <v>0</v>
      </c>
      <c r="E35" s="229">
        <f>'Fleet Cost Template'!L18</f>
        <v>0</v>
      </c>
      <c r="G35" s="333">
        <v>5</v>
      </c>
      <c r="H35" s="187">
        <f>'Fleet Cost Template'!H33</f>
        <v>0</v>
      </c>
      <c r="I35" s="336">
        <f>'Fleet Cost Template'!J33</f>
        <v>0</v>
      </c>
      <c r="J35" s="187" t="str">
        <f>'Fleet Cost Template'!L33</f>
        <v>Select…</v>
      </c>
    </row>
    <row r="36" spans="2:24" customFormat="1" ht="14.1" customHeight="1" thickBot="1" x14ac:dyDescent="0.3">
      <c r="C36" s="228" t="s">
        <v>235</v>
      </c>
      <c r="D36" s="229">
        <f>'Fleet Cost Template'!J19</f>
        <v>0</v>
      </c>
      <c r="E36" s="229">
        <f>'Fleet Cost Template'!L19</f>
        <v>0</v>
      </c>
      <c r="G36" s="334">
        <v>6</v>
      </c>
      <c r="H36" s="188">
        <f>'Fleet Cost Template'!H34</f>
        <v>0</v>
      </c>
      <c r="I36" s="337">
        <f>'Fleet Cost Template'!J34</f>
        <v>0</v>
      </c>
      <c r="J36" s="188" t="str">
        <f>'Fleet Cost Template'!L34</f>
        <v>Select…</v>
      </c>
    </row>
    <row r="37" spans="2:24" customFormat="1" ht="14.1" customHeight="1" thickBot="1" x14ac:dyDescent="0.3">
      <c r="C37" s="240" t="s">
        <v>268</v>
      </c>
      <c r="D37" s="241">
        <f>'Fleet Cost Template'!J20</f>
        <v>0</v>
      </c>
      <c r="E37" s="241">
        <f>'Fleet Cost Template'!L20</f>
        <v>0</v>
      </c>
    </row>
    <row r="38" spans="2:24" customFormat="1" ht="14.1" customHeight="1" thickBot="1" x14ac:dyDescent="0.3">
      <c r="C38" s="242" t="s">
        <v>236</v>
      </c>
      <c r="D38" s="243">
        <f>SUM(D31:D37)</f>
        <v>0</v>
      </c>
      <c r="E38" s="243">
        <f>SUM(E31:E37)</f>
        <v>0</v>
      </c>
    </row>
    <row r="39" spans="2:24" ht="14.1" customHeight="1" thickBot="1" x14ac:dyDescent="0.3">
      <c r="B39"/>
      <c r="F39"/>
      <c r="G39"/>
      <c r="H39"/>
      <c r="I39"/>
      <c r="J39"/>
      <c r="K39"/>
      <c r="L39"/>
      <c r="M39"/>
      <c r="N39"/>
      <c r="O39"/>
      <c r="P39"/>
      <c r="Q39"/>
      <c r="R39"/>
      <c r="S39"/>
      <c r="T39"/>
      <c r="U39"/>
      <c r="V39"/>
      <c r="W39"/>
      <c r="X39"/>
    </row>
    <row r="40" spans="2:24" ht="14.1" customHeight="1" x14ac:dyDescent="0.25">
      <c r="B40"/>
      <c r="C40" s="651" t="s">
        <v>253</v>
      </c>
      <c r="D40" s="652"/>
      <c r="F40"/>
      <c r="G40"/>
      <c r="H40"/>
      <c r="I40"/>
      <c r="J40"/>
      <c r="K40"/>
      <c r="L40"/>
      <c r="M40"/>
      <c r="N40"/>
      <c r="O40"/>
      <c r="P40"/>
      <c r="Q40"/>
      <c r="R40"/>
      <c r="S40"/>
      <c r="T40"/>
      <c r="U40"/>
      <c r="V40"/>
      <c r="W40"/>
      <c r="X40"/>
    </row>
    <row r="41" spans="2:24" ht="14.1" customHeight="1" thickBot="1" x14ac:dyDescent="0.3">
      <c r="B41"/>
      <c r="C41" s="230" t="s">
        <v>254</v>
      </c>
      <c r="D41" s="231">
        <f>'Fleet Cost Template'!D14</f>
        <v>0</v>
      </c>
      <c r="F41" s="195"/>
      <c r="G41" s="195"/>
      <c r="H41"/>
      <c r="I41"/>
      <c r="J41"/>
      <c r="K41"/>
      <c r="L41"/>
      <c r="M41"/>
      <c r="N41"/>
      <c r="O41"/>
      <c r="P41"/>
      <c r="Q41"/>
      <c r="R41"/>
      <c r="S41"/>
      <c r="T41"/>
      <c r="U41"/>
      <c r="V41"/>
      <c r="W41"/>
      <c r="X41"/>
    </row>
    <row r="42" spans="2:24" ht="14.1" customHeight="1" thickBot="1" x14ac:dyDescent="0.3">
      <c r="B42"/>
      <c r="H42"/>
      <c r="I42"/>
      <c r="J42"/>
      <c r="K42"/>
      <c r="L42"/>
      <c r="M42"/>
      <c r="N42"/>
      <c r="O42"/>
      <c r="P42"/>
      <c r="Q42"/>
      <c r="R42"/>
      <c r="S42"/>
      <c r="T42"/>
      <c r="U42"/>
      <c r="V42"/>
      <c r="W42"/>
      <c r="X42"/>
    </row>
    <row r="43" spans="2:24" ht="14.1" customHeight="1" x14ac:dyDescent="0.25">
      <c r="B43"/>
      <c r="C43" s="233" t="s">
        <v>283</v>
      </c>
      <c r="D43" s="233" t="s">
        <v>284</v>
      </c>
      <c r="E43" s="233" t="s">
        <v>256</v>
      </c>
      <c r="H43"/>
      <c r="I43"/>
      <c r="J43"/>
      <c r="K43"/>
      <c r="L43"/>
      <c r="M43"/>
      <c r="N43"/>
      <c r="O43"/>
      <c r="P43"/>
      <c r="Q43"/>
      <c r="R43"/>
      <c r="S43"/>
      <c r="T43"/>
      <c r="U43"/>
      <c r="V43"/>
      <c r="W43"/>
      <c r="X43"/>
    </row>
    <row r="44" spans="2:24" ht="14.1" customHeight="1" thickBot="1" x14ac:dyDescent="0.3">
      <c r="B44"/>
      <c r="C44" s="232">
        <f>D38</f>
        <v>0</v>
      </c>
      <c r="D44" s="232">
        <f>D41</f>
        <v>0</v>
      </c>
      <c r="E44" s="232">
        <f>SUM(D44,C44)</f>
        <v>0</v>
      </c>
      <c r="H44"/>
      <c r="I44"/>
      <c r="J44"/>
      <c r="K44"/>
      <c r="L44"/>
      <c r="M44"/>
      <c r="N44"/>
      <c r="O44"/>
      <c r="P44"/>
      <c r="Q44"/>
      <c r="R44"/>
      <c r="S44"/>
      <c r="T44"/>
      <c r="U44"/>
      <c r="V44"/>
      <c r="W44"/>
      <c r="X44"/>
    </row>
    <row r="45" spans="2:24" ht="14.1" customHeight="1" x14ac:dyDescent="0.25">
      <c r="B45"/>
      <c r="C45"/>
      <c r="D45"/>
      <c r="E45"/>
      <c r="F45"/>
      <c r="G45"/>
      <c r="H45"/>
      <c r="I45"/>
      <c r="J45"/>
      <c r="K45"/>
      <c r="L45"/>
      <c r="M45"/>
      <c r="N45"/>
      <c r="O45"/>
      <c r="P45"/>
      <c r="Q45"/>
      <c r="R45"/>
      <c r="S45"/>
      <c r="T45"/>
      <c r="U45"/>
      <c r="V45"/>
      <c r="W45"/>
      <c r="X45"/>
    </row>
    <row r="46" spans="2:24" ht="14.1" customHeight="1" x14ac:dyDescent="0.25">
      <c r="B46"/>
      <c r="C46"/>
      <c r="D46"/>
      <c r="E46"/>
      <c r="F46"/>
      <c r="G46"/>
      <c r="H46"/>
      <c r="I46"/>
      <c r="J46"/>
      <c r="K46"/>
      <c r="L46"/>
      <c r="M46"/>
      <c r="N46"/>
      <c r="O46"/>
      <c r="P46"/>
      <c r="Q46"/>
      <c r="R46"/>
      <c r="S46"/>
      <c r="T46"/>
      <c r="U46"/>
      <c r="V46"/>
      <c r="W46"/>
      <c r="X46"/>
    </row>
    <row r="47" spans="2:24" ht="14.1" customHeight="1" x14ac:dyDescent="0.25">
      <c r="B47"/>
      <c r="C47"/>
      <c r="D47"/>
      <c r="E47"/>
      <c r="F47"/>
      <c r="G47"/>
      <c r="H47"/>
      <c r="I47"/>
      <c r="J47"/>
      <c r="K47"/>
      <c r="L47"/>
      <c r="M47"/>
      <c r="N47"/>
      <c r="O47"/>
      <c r="P47"/>
      <c r="Q47"/>
      <c r="R47"/>
      <c r="S47"/>
      <c r="T47"/>
      <c r="U47"/>
      <c r="V47"/>
      <c r="W47"/>
      <c r="X47"/>
    </row>
    <row r="48" spans="2:24" ht="14.1" customHeight="1" x14ac:dyDescent="0.25">
      <c r="B48"/>
      <c r="C48"/>
      <c r="D48"/>
      <c r="E48"/>
      <c r="F48"/>
      <c r="G48"/>
      <c r="H48"/>
      <c r="I48"/>
      <c r="J48"/>
      <c r="K48"/>
      <c r="L48"/>
      <c r="M48"/>
      <c r="N48"/>
      <c r="O48"/>
      <c r="P48"/>
      <c r="Q48"/>
      <c r="R48"/>
      <c r="S48"/>
      <c r="T48"/>
      <c r="U48"/>
      <c r="V48"/>
      <c r="W48"/>
      <c r="X48"/>
    </row>
    <row r="49" spans="2:24" ht="14.1" customHeight="1" x14ac:dyDescent="0.25">
      <c r="B49"/>
      <c r="C49"/>
      <c r="D49"/>
      <c r="E49"/>
      <c r="F49"/>
      <c r="G49"/>
      <c r="H49"/>
      <c r="I49"/>
      <c r="J49"/>
      <c r="K49"/>
      <c r="L49"/>
      <c r="M49"/>
      <c r="N49"/>
      <c r="O49"/>
      <c r="P49"/>
      <c r="Q49"/>
      <c r="R49"/>
      <c r="S49"/>
      <c r="T49"/>
      <c r="U49"/>
      <c r="V49"/>
      <c r="W49"/>
      <c r="X49"/>
    </row>
    <row r="50" spans="2:24" ht="14.1" customHeight="1" x14ac:dyDescent="0.25">
      <c r="B50"/>
      <c r="C50"/>
      <c r="D50"/>
      <c r="E50"/>
      <c r="F50"/>
      <c r="G50"/>
      <c r="H50"/>
      <c r="I50"/>
      <c r="J50"/>
      <c r="K50"/>
      <c r="L50"/>
      <c r="M50"/>
      <c r="N50"/>
      <c r="O50"/>
      <c r="P50"/>
      <c r="Q50"/>
      <c r="R50"/>
      <c r="S50"/>
      <c r="T50"/>
      <c r="U50"/>
      <c r="V50"/>
      <c r="W50"/>
      <c r="X50"/>
    </row>
    <row r="51" spans="2:24" ht="14.1" customHeight="1" x14ac:dyDescent="0.25">
      <c r="B51"/>
      <c r="C51"/>
      <c r="D51"/>
      <c r="E51"/>
      <c r="F51"/>
      <c r="G51"/>
      <c r="H51"/>
      <c r="I51"/>
      <c r="J51"/>
      <c r="K51"/>
      <c r="L51"/>
      <c r="M51"/>
      <c r="N51"/>
      <c r="O51"/>
      <c r="P51"/>
      <c r="Q51"/>
      <c r="R51"/>
      <c r="S51"/>
      <c r="T51"/>
      <c r="U51"/>
      <c r="V51"/>
      <c r="W51"/>
      <c r="X51"/>
    </row>
    <row r="52" spans="2:24" ht="14.1" customHeight="1" x14ac:dyDescent="0.25">
      <c r="B52"/>
      <c r="C52"/>
      <c r="D52"/>
      <c r="E52"/>
      <c r="F52"/>
      <c r="G52"/>
      <c r="H52"/>
      <c r="I52"/>
      <c r="J52"/>
      <c r="K52"/>
      <c r="L52"/>
      <c r="M52"/>
      <c r="N52"/>
      <c r="O52"/>
      <c r="P52"/>
      <c r="Q52"/>
      <c r="R52"/>
      <c r="S52"/>
      <c r="T52"/>
      <c r="U52"/>
      <c r="V52"/>
      <c r="W52"/>
      <c r="X52"/>
    </row>
    <row r="53" spans="2:24" ht="14.1" customHeight="1" x14ac:dyDescent="0.25">
      <c r="B53"/>
      <c r="C53"/>
      <c r="D53"/>
      <c r="E53"/>
      <c r="F53"/>
      <c r="G53"/>
      <c r="H53"/>
      <c r="I53"/>
      <c r="J53"/>
      <c r="K53"/>
      <c r="L53"/>
      <c r="M53"/>
      <c r="N53"/>
      <c r="O53"/>
      <c r="P53"/>
      <c r="Q53"/>
      <c r="R53"/>
      <c r="S53"/>
      <c r="T53"/>
      <c r="U53"/>
      <c r="V53"/>
      <c r="W53"/>
      <c r="X53"/>
    </row>
    <row r="54" spans="2:24" ht="14.1" customHeight="1" x14ac:dyDescent="0.25">
      <c r="B54"/>
      <c r="C54"/>
      <c r="D54"/>
      <c r="E54"/>
      <c r="F54"/>
      <c r="G54"/>
      <c r="H54"/>
      <c r="I54"/>
      <c r="J54"/>
      <c r="K54"/>
      <c r="L54"/>
      <c r="M54"/>
      <c r="N54"/>
      <c r="O54"/>
      <c r="P54"/>
      <c r="Q54"/>
      <c r="R54"/>
      <c r="S54"/>
      <c r="T54"/>
      <c r="U54"/>
      <c r="V54"/>
      <c r="W54"/>
      <c r="X54"/>
    </row>
    <row r="55" spans="2:24" ht="14.1" customHeight="1" x14ac:dyDescent="0.25">
      <c r="B55"/>
      <c r="C55"/>
      <c r="D55"/>
      <c r="E55"/>
      <c r="F55"/>
      <c r="G55"/>
      <c r="H55"/>
      <c r="I55"/>
      <c r="J55"/>
      <c r="K55"/>
      <c r="L55"/>
      <c r="M55"/>
      <c r="N55"/>
      <c r="O55"/>
      <c r="P55"/>
      <c r="Q55"/>
      <c r="R55"/>
      <c r="S55"/>
      <c r="T55"/>
      <c r="U55"/>
      <c r="V55"/>
      <c r="W55"/>
      <c r="X55"/>
    </row>
    <row r="56" spans="2:24" ht="14.1" customHeight="1" x14ac:dyDescent="0.25">
      <c r="B56"/>
      <c r="C56"/>
      <c r="D56"/>
      <c r="E56"/>
      <c r="F56"/>
      <c r="G56"/>
      <c r="H56"/>
      <c r="I56"/>
      <c r="J56"/>
      <c r="K56"/>
      <c r="L56"/>
      <c r="M56"/>
      <c r="N56"/>
      <c r="O56"/>
      <c r="P56"/>
      <c r="Q56"/>
      <c r="R56"/>
      <c r="S56"/>
      <c r="T56"/>
      <c r="U56"/>
      <c r="V56"/>
      <c r="W56"/>
      <c r="X56"/>
    </row>
    <row r="57" spans="2:24" ht="14.1" customHeight="1" x14ac:dyDescent="0.25">
      <c r="B57"/>
      <c r="C57"/>
      <c r="D57"/>
      <c r="E57"/>
      <c r="F57"/>
      <c r="G57"/>
      <c r="H57"/>
      <c r="I57"/>
      <c r="J57"/>
      <c r="K57"/>
      <c r="L57"/>
      <c r="M57"/>
      <c r="N57"/>
      <c r="O57"/>
      <c r="P57"/>
      <c r="Q57"/>
      <c r="R57"/>
      <c r="S57"/>
      <c r="T57"/>
      <c r="U57"/>
      <c r="V57"/>
      <c r="W57"/>
      <c r="X57"/>
    </row>
    <row r="58" spans="2:24" ht="14.1" customHeight="1" x14ac:dyDescent="0.25">
      <c r="B58"/>
      <c r="C58"/>
      <c r="D58"/>
      <c r="E58"/>
      <c r="F58"/>
      <c r="G58"/>
      <c r="H58"/>
      <c r="I58"/>
      <c r="J58"/>
      <c r="K58"/>
      <c r="L58"/>
      <c r="M58"/>
      <c r="N58"/>
      <c r="O58"/>
      <c r="P58"/>
      <c r="Q58"/>
      <c r="R58"/>
      <c r="S58"/>
      <c r="T58"/>
      <c r="U58"/>
      <c r="V58"/>
      <c r="W58"/>
      <c r="X58"/>
    </row>
    <row r="59" spans="2:24" ht="14.1" customHeight="1" x14ac:dyDescent="0.25">
      <c r="B59"/>
      <c r="C59"/>
      <c r="D59"/>
      <c r="E59"/>
      <c r="F59"/>
      <c r="G59"/>
      <c r="H59"/>
      <c r="I59"/>
      <c r="J59"/>
      <c r="K59"/>
      <c r="L59"/>
      <c r="M59"/>
      <c r="N59"/>
      <c r="O59"/>
      <c r="P59"/>
      <c r="Q59"/>
      <c r="R59"/>
      <c r="S59"/>
      <c r="T59"/>
      <c r="U59"/>
      <c r="V59"/>
      <c r="W59"/>
      <c r="X59"/>
    </row>
    <row r="60" spans="2:24" ht="14.1" customHeight="1" x14ac:dyDescent="0.25">
      <c r="B60"/>
      <c r="C60"/>
      <c r="D60"/>
      <c r="E60"/>
      <c r="F60"/>
      <c r="G60"/>
      <c r="H60"/>
      <c r="I60"/>
      <c r="J60"/>
      <c r="K60"/>
      <c r="L60"/>
      <c r="M60"/>
      <c r="N60"/>
      <c r="O60"/>
      <c r="P60"/>
      <c r="Q60"/>
      <c r="R60"/>
      <c r="S60"/>
      <c r="T60"/>
      <c r="U60"/>
      <c r="V60"/>
      <c r="W60"/>
      <c r="X60"/>
    </row>
    <row r="61" spans="2:24" ht="14.1" customHeight="1" x14ac:dyDescent="0.25">
      <c r="B61"/>
      <c r="C61"/>
      <c r="D61"/>
      <c r="E61"/>
      <c r="F61"/>
      <c r="G61"/>
      <c r="H61"/>
      <c r="I61"/>
      <c r="J61"/>
      <c r="K61"/>
      <c r="L61"/>
      <c r="M61"/>
      <c r="N61"/>
      <c r="O61"/>
      <c r="P61"/>
      <c r="Q61"/>
      <c r="R61"/>
      <c r="S61"/>
      <c r="T61"/>
      <c r="U61"/>
      <c r="V61"/>
      <c r="W61"/>
      <c r="X61"/>
    </row>
    <row r="62" spans="2:24" ht="14.1" customHeight="1" x14ac:dyDescent="0.25">
      <c r="B62"/>
      <c r="C62"/>
      <c r="D62"/>
      <c r="E62"/>
      <c r="F62"/>
      <c r="G62"/>
      <c r="H62"/>
      <c r="I62"/>
      <c r="J62"/>
      <c r="K62"/>
      <c r="L62"/>
      <c r="M62"/>
      <c r="N62"/>
      <c r="O62"/>
      <c r="P62"/>
      <c r="Q62"/>
      <c r="R62"/>
      <c r="S62"/>
      <c r="T62"/>
      <c r="U62"/>
      <c r="V62"/>
      <c r="W62"/>
      <c r="X62"/>
    </row>
    <row r="63" spans="2:24" ht="14.1" customHeight="1" x14ac:dyDescent="0.25">
      <c r="B63"/>
      <c r="C63"/>
      <c r="D63"/>
      <c r="E63"/>
      <c r="F63"/>
      <c r="G63"/>
      <c r="H63"/>
      <c r="I63"/>
      <c r="J63"/>
      <c r="K63"/>
      <c r="L63"/>
      <c r="M63"/>
      <c r="N63"/>
      <c r="O63"/>
      <c r="P63"/>
      <c r="Q63"/>
      <c r="R63"/>
      <c r="S63"/>
      <c r="T63"/>
      <c r="U63"/>
      <c r="V63"/>
      <c r="W63"/>
      <c r="X63"/>
    </row>
    <row r="64" spans="2:24" ht="14.1" customHeight="1" x14ac:dyDescent="0.25">
      <c r="B64"/>
      <c r="C64"/>
      <c r="D64"/>
      <c r="E64"/>
      <c r="F64"/>
      <c r="G64"/>
      <c r="H64"/>
      <c r="I64"/>
      <c r="J64"/>
      <c r="K64"/>
      <c r="L64"/>
      <c r="M64"/>
      <c r="N64"/>
      <c r="O64"/>
      <c r="P64"/>
      <c r="Q64"/>
      <c r="R64"/>
      <c r="S64"/>
      <c r="T64"/>
      <c r="U64"/>
      <c r="V64"/>
      <c r="W64"/>
      <c r="X64"/>
    </row>
    <row r="65" spans="2:31" ht="14.1" customHeight="1" x14ac:dyDescent="0.25">
      <c r="C65" s="177"/>
      <c r="D65" s="172" t="s">
        <v>240</v>
      </c>
      <c r="E65" s="173">
        <v>1</v>
      </c>
    </row>
    <row r="66" spans="2:31" ht="31.5" customHeight="1" x14ac:dyDescent="0.25">
      <c r="C66" s="178"/>
      <c r="D66" s="175" t="s">
        <v>241</v>
      </c>
      <c r="E66" s="173">
        <v>0.9</v>
      </c>
    </row>
    <row r="67" spans="2:31" ht="14.1" customHeight="1" x14ac:dyDescent="0.25">
      <c r="C67" s="179"/>
      <c r="E67" s="174">
        <v>0.5</v>
      </c>
    </row>
    <row r="68" spans="2:31" ht="14.1" customHeight="1" x14ac:dyDescent="0.25">
      <c r="C68" s="180"/>
      <c r="E68" s="174">
        <v>1</v>
      </c>
    </row>
    <row r="69" spans="2:31" ht="14.1" customHeight="1" x14ac:dyDescent="0.25">
      <c r="C69" s="181"/>
      <c r="E69" s="174">
        <v>0.9</v>
      </c>
    </row>
    <row r="70" spans="2:31" ht="14.1" customHeight="1" x14ac:dyDescent="0.25">
      <c r="C70" s="182"/>
      <c r="E70" s="174">
        <v>0.5</v>
      </c>
    </row>
    <row r="71" spans="2:31" ht="14.1" customHeight="1" x14ac:dyDescent="0.25">
      <c r="C71" s="183"/>
      <c r="E71" s="174">
        <v>0.9</v>
      </c>
    </row>
    <row r="72" spans="2:31" ht="14.1" customHeight="1" x14ac:dyDescent="0.25">
      <c r="C72" s="185"/>
      <c r="E72" s="174"/>
    </row>
    <row r="73" spans="2:31" ht="14.1" customHeight="1" x14ac:dyDescent="0.25">
      <c r="C73" s="184"/>
      <c r="E73" s="174">
        <v>0.5</v>
      </c>
    </row>
    <row r="74" spans="2:31" ht="275.10000000000002" customHeight="1" x14ac:dyDescent="0.25">
      <c r="B74" s="650" t="s">
        <v>242</v>
      </c>
      <c r="C74" s="650"/>
      <c r="D74" s="650"/>
      <c r="E74" s="650"/>
      <c r="F74" s="650"/>
      <c r="G74" s="650"/>
      <c r="H74" s="650"/>
      <c r="I74" s="650"/>
      <c r="J74" s="650"/>
      <c r="K74" s="650"/>
      <c r="L74" s="650"/>
      <c r="M74" s="650"/>
      <c r="N74" s="650"/>
      <c r="O74" s="176"/>
      <c r="P74" s="176"/>
      <c r="Q74" s="176"/>
      <c r="R74" s="176"/>
      <c r="S74" s="176"/>
      <c r="T74" s="176"/>
      <c r="U74" s="176"/>
      <c r="V74" s="176"/>
      <c r="W74" s="176"/>
      <c r="X74" s="176"/>
      <c r="Y74" s="176"/>
      <c r="Z74" s="176"/>
      <c r="AA74" s="176"/>
      <c r="AB74" s="176"/>
      <c r="AC74" s="176"/>
      <c r="AD74" s="176"/>
      <c r="AE74" s="176"/>
    </row>
  </sheetData>
  <mergeCells count="14">
    <mergeCell ref="B74:N74"/>
    <mergeCell ref="C40:D40"/>
    <mergeCell ref="K15:K16"/>
    <mergeCell ref="G15:G16"/>
    <mergeCell ref="I15:I16"/>
    <mergeCell ref="J15:J16"/>
    <mergeCell ref="B13:V13"/>
    <mergeCell ref="B4:F4"/>
    <mergeCell ref="B28:V28"/>
    <mergeCell ref="C15:C16"/>
    <mergeCell ref="D15:D16"/>
    <mergeCell ref="E15:E16"/>
    <mergeCell ref="H15:H16"/>
    <mergeCell ref="F15:F16"/>
  </mergeCells>
  <phoneticPr fontId="69" type="noConversion"/>
  <conditionalFormatting sqref="C10">
    <cfRule type="containsText" dxfId="1" priority="1" operator="containsText" text="Yes">
      <formula>NOT(ISERROR(SEARCH("Yes",C10)))</formula>
    </cfRule>
    <cfRule type="containsText" dxfId="0" priority="2" operator="containsText" text="No">
      <formula>NOT(ISERROR(SEARCH("No",C10)))</formula>
    </cfRule>
  </conditionalFormatting>
  <pageMargins left="0.7" right="0.7" top="0.75" bottom="0.75" header="0.3" footer="0.3"/>
  <pageSetup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rgb="FF00B050"/>
    <pageSetUpPr fitToPage="1"/>
  </sheetPr>
  <dimension ref="A1:IV87"/>
  <sheetViews>
    <sheetView showGridLines="0" zoomScaleNormal="100" workbookViewId="0"/>
  </sheetViews>
  <sheetFormatPr defaultColWidth="0" defaultRowHeight="16.5" customHeight="1" zeroHeight="1" x14ac:dyDescent="0.3"/>
  <cols>
    <col min="1" max="1" width="11.42578125" style="44" customWidth="1"/>
    <col min="2" max="2" width="12.42578125" style="44" customWidth="1"/>
    <col min="3" max="3" width="13.5703125" style="44" customWidth="1"/>
    <col min="4" max="6" width="11.5703125" style="44" customWidth="1"/>
    <col min="7" max="7" width="1.5703125" style="44" customWidth="1"/>
    <col min="8" max="8" width="15.5703125" style="44" customWidth="1"/>
    <col min="9" max="10" width="11.5703125" style="44" customWidth="1"/>
    <col min="11" max="11" width="12.7109375" style="44" customWidth="1"/>
    <col min="12" max="12" width="11.5703125" style="44" customWidth="1"/>
    <col min="13" max="16384" width="9.28515625" style="44" hidden="1"/>
  </cols>
  <sheetData>
    <row r="1" spans="1:256" s="18" customFormat="1" ht="60" customHeight="1" x14ac:dyDescent="0.5">
      <c r="A1" s="127" t="str">
        <f>Development!$A$3&amp;" Residential Efficiency Program"</f>
        <v>2025 Residential Efficiency Program</v>
      </c>
      <c r="B1" s="128"/>
      <c r="C1" s="126"/>
      <c r="D1" s="126"/>
      <c r="E1" s="126"/>
      <c r="F1" s="126"/>
      <c r="G1" s="126"/>
      <c r="H1" s="126"/>
      <c r="I1" s="126"/>
      <c r="J1" s="126"/>
      <c r="K1" s="126"/>
      <c r="L1" s="126"/>
      <c r="V1" s="657"/>
      <c r="W1" s="657"/>
      <c r="X1" s="657"/>
      <c r="Y1" s="657"/>
      <c r="Z1" s="657"/>
      <c r="AA1" s="657"/>
      <c r="AB1" s="657"/>
      <c r="AC1" s="657"/>
      <c r="AD1" s="657"/>
      <c r="AE1" s="657"/>
      <c r="AF1" s="657"/>
      <c r="AG1" s="657"/>
      <c r="AH1" s="657"/>
      <c r="AI1" s="657"/>
      <c r="AJ1" s="657"/>
      <c r="AK1" s="657"/>
      <c r="AL1" s="657"/>
      <c r="AM1" s="657"/>
      <c r="AN1" s="657"/>
      <c r="AO1" s="657"/>
      <c r="AP1" s="657"/>
      <c r="AQ1" s="657"/>
      <c r="AR1" s="657"/>
      <c r="AS1" s="657"/>
      <c r="AT1" s="657"/>
      <c r="AU1" s="657"/>
      <c r="AV1" s="657"/>
      <c r="AW1" s="657"/>
      <c r="AX1" s="657"/>
      <c r="AY1" s="657"/>
      <c r="AZ1" s="657"/>
      <c r="BA1" s="657"/>
      <c r="BB1" s="657"/>
      <c r="BC1" s="657"/>
      <c r="BD1" s="657"/>
      <c r="BE1" s="657"/>
      <c r="BF1" s="657"/>
      <c r="BG1" s="657"/>
      <c r="BH1" s="657"/>
      <c r="BI1" s="657"/>
      <c r="BJ1" s="657"/>
      <c r="BK1" s="657"/>
      <c r="BL1" s="657"/>
      <c r="BM1" s="657"/>
      <c r="BN1" s="657"/>
      <c r="BO1" s="657"/>
      <c r="BP1" s="657"/>
      <c r="BQ1" s="657"/>
      <c r="BR1" s="657"/>
      <c r="BS1" s="657"/>
      <c r="BT1" s="657"/>
      <c r="BU1" s="657"/>
      <c r="BV1" s="657"/>
      <c r="BW1" s="657"/>
      <c r="BX1" s="657"/>
      <c r="BY1" s="657"/>
      <c r="BZ1" s="657"/>
      <c r="CA1" s="657"/>
      <c r="CB1" s="657"/>
      <c r="CC1" s="657"/>
      <c r="CD1" s="657"/>
      <c r="CE1" s="657"/>
      <c r="CF1" s="657"/>
      <c r="CG1" s="657"/>
      <c r="CH1" s="657"/>
      <c r="CI1" s="657"/>
      <c r="CJ1" s="657"/>
      <c r="CK1" s="657"/>
      <c r="CL1" s="657"/>
      <c r="CM1" s="657"/>
      <c r="CN1" s="657"/>
      <c r="CO1" s="657"/>
      <c r="CP1" s="657"/>
      <c r="CQ1" s="657"/>
      <c r="CR1" s="657"/>
      <c r="CS1" s="657"/>
      <c r="CT1" s="657"/>
      <c r="CU1" s="657"/>
      <c r="CV1" s="657"/>
      <c r="CW1" s="657"/>
      <c r="CX1" s="657"/>
      <c r="CY1" s="657"/>
      <c r="CZ1" s="657"/>
      <c r="DA1" s="657"/>
      <c r="DB1" s="657"/>
      <c r="DC1" s="657"/>
      <c r="DD1" s="657"/>
      <c r="DE1" s="657"/>
      <c r="DF1" s="657"/>
      <c r="DG1" s="657"/>
      <c r="DH1" s="657"/>
      <c r="DI1" s="657"/>
      <c r="DJ1" s="657"/>
      <c r="DK1" s="657"/>
      <c r="DL1" s="657"/>
      <c r="DM1" s="657"/>
      <c r="DN1" s="657"/>
      <c r="DO1" s="657"/>
      <c r="DP1" s="657"/>
      <c r="DQ1" s="657"/>
      <c r="DR1" s="657"/>
      <c r="DS1" s="657"/>
      <c r="DT1" s="657"/>
      <c r="DU1" s="657"/>
      <c r="DV1" s="657"/>
      <c r="DW1" s="657"/>
      <c r="DX1" s="657"/>
      <c r="DY1" s="657"/>
      <c r="DZ1" s="657"/>
      <c r="EA1" s="657"/>
      <c r="EB1" s="657"/>
      <c r="EC1" s="657"/>
      <c r="ED1" s="657"/>
      <c r="EE1" s="657"/>
      <c r="EF1" s="657"/>
      <c r="EG1" s="657"/>
      <c r="EH1" s="657"/>
      <c r="EI1" s="657"/>
      <c r="EJ1" s="657"/>
      <c r="EK1" s="657"/>
      <c r="EL1" s="657"/>
      <c r="EM1" s="657"/>
      <c r="EN1" s="657"/>
      <c r="EO1" s="657"/>
      <c r="EP1" s="657"/>
      <c r="EQ1" s="657"/>
      <c r="ER1" s="657"/>
      <c r="ES1" s="657"/>
      <c r="ET1" s="657"/>
      <c r="EU1" s="657"/>
      <c r="EV1" s="657"/>
      <c r="EW1" s="657"/>
      <c r="EX1" s="657"/>
      <c r="EY1" s="657"/>
      <c r="EZ1" s="657"/>
      <c r="FA1" s="657"/>
      <c r="FB1" s="657"/>
      <c r="FC1" s="657"/>
      <c r="FD1" s="657"/>
      <c r="FE1" s="657"/>
      <c r="FF1" s="657"/>
      <c r="FG1" s="657"/>
      <c r="FH1" s="657"/>
      <c r="FI1" s="657"/>
      <c r="FJ1" s="657"/>
      <c r="FK1" s="657"/>
      <c r="FL1" s="657"/>
      <c r="FM1" s="657"/>
      <c r="FN1" s="657"/>
      <c r="FO1" s="657"/>
      <c r="FP1" s="657"/>
      <c r="FQ1" s="657"/>
      <c r="FR1" s="657"/>
      <c r="FS1" s="657"/>
      <c r="FT1" s="657"/>
      <c r="FU1" s="657"/>
      <c r="FV1" s="657"/>
      <c r="FW1" s="657"/>
      <c r="FX1" s="657"/>
      <c r="FY1" s="657"/>
      <c r="FZ1" s="657"/>
      <c r="GA1" s="657"/>
      <c r="GB1" s="657"/>
      <c r="GC1" s="657"/>
      <c r="GD1" s="657"/>
      <c r="GE1" s="657"/>
      <c r="GF1" s="657"/>
      <c r="GG1" s="657"/>
      <c r="GH1" s="657"/>
      <c r="GI1" s="657"/>
      <c r="GJ1" s="657"/>
      <c r="GK1" s="657"/>
      <c r="GL1" s="657"/>
      <c r="GM1" s="657"/>
      <c r="GN1" s="657"/>
      <c r="GO1" s="657"/>
      <c r="GP1" s="657"/>
      <c r="GQ1" s="657"/>
      <c r="GR1" s="657"/>
      <c r="GS1" s="657"/>
      <c r="GT1" s="657"/>
      <c r="GU1" s="657"/>
      <c r="GV1" s="657"/>
      <c r="GW1" s="657"/>
      <c r="GX1" s="657"/>
      <c r="GY1" s="657"/>
      <c r="GZ1" s="657"/>
      <c r="HA1" s="657"/>
      <c r="HB1" s="657"/>
      <c r="HC1" s="657"/>
      <c r="HD1" s="657"/>
      <c r="HE1" s="657"/>
      <c r="HF1" s="657"/>
      <c r="HG1" s="657"/>
      <c r="HH1" s="657"/>
      <c r="HI1" s="657"/>
      <c r="HJ1" s="657"/>
      <c r="HK1" s="657"/>
      <c r="HL1" s="657"/>
      <c r="HM1" s="657"/>
      <c r="HN1" s="657"/>
      <c r="HO1" s="657"/>
      <c r="HP1" s="657"/>
      <c r="HQ1" s="657"/>
      <c r="HR1" s="657"/>
      <c r="HS1" s="657"/>
      <c r="HT1" s="657"/>
      <c r="HU1" s="657"/>
      <c r="HV1" s="657"/>
      <c r="HW1" s="657"/>
      <c r="HX1" s="657"/>
      <c r="HY1" s="657"/>
      <c r="HZ1" s="657"/>
      <c r="IA1" s="657"/>
      <c r="IB1" s="657"/>
      <c r="IC1" s="657"/>
      <c r="ID1" s="657"/>
      <c r="IE1" s="657"/>
      <c r="IF1" s="657"/>
      <c r="IG1" s="657"/>
      <c r="IH1" s="657"/>
      <c r="II1" s="657"/>
      <c r="IJ1" s="657"/>
      <c r="IK1" s="657"/>
      <c r="IL1" s="657"/>
      <c r="IM1" s="657"/>
      <c r="IN1" s="657"/>
      <c r="IO1" s="657"/>
      <c r="IP1" s="657"/>
      <c r="IQ1" s="657"/>
      <c r="IR1" s="657"/>
      <c r="IS1" s="657"/>
      <c r="IT1" s="657"/>
      <c r="IU1" s="657"/>
      <c r="IV1" s="657"/>
    </row>
    <row r="2" spans="1:256" s="18" customFormat="1" ht="60" customHeight="1" thickBot="1" x14ac:dyDescent="0.3">
      <c r="A2" s="145" t="s">
        <v>32</v>
      </c>
      <c r="B2" s="126"/>
      <c r="C2" s="145"/>
      <c r="D2" s="126"/>
      <c r="E2" s="126"/>
      <c r="F2" s="126"/>
      <c r="G2" s="126"/>
      <c r="H2" s="126"/>
      <c r="I2" s="126"/>
      <c r="J2" s="126"/>
      <c r="K2" s="126"/>
      <c r="L2" s="126"/>
      <c r="M2" s="33"/>
      <c r="V2" s="658"/>
      <c r="W2" s="658"/>
      <c r="X2" s="658"/>
      <c r="Y2" s="658"/>
      <c r="Z2" s="658"/>
      <c r="AA2" s="658"/>
      <c r="AB2" s="658"/>
      <c r="AC2" s="658"/>
      <c r="AD2" s="658"/>
      <c r="AE2" s="658"/>
      <c r="AF2" s="658"/>
      <c r="AG2" s="658"/>
      <c r="AH2" s="658"/>
      <c r="AI2" s="658"/>
      <c r="AJ2" s="658"/>
      <c r="AK2" s="658"/>
      <c r="AL2" s="658"/>
      <c r="AM2" s="658"/>
      <c r="AN2" s="658"/>
      <c r="AO2" s="658"/>
      <c r="AP2" s="658"/>
      <c r="AQ2" s="658"/>
      <c r="AR2" s="658"/>
      <c r="AS2" s="658"/>
      <c r="AT2" s="658"/>
      <c r="AU2" s="658"/>
      <c r="AV2" s="658"/>
      <c r="AW2" s="658"/>
      <c r="AX2" s="658"/>
      <c r="AY2" s="658"/>
      <c r="AZ2" s="658"/>
      <c r="BA2" s="658"/>
      <c r="BB2" s="658"/>
      <c r="BC2" s="658"/>
      <c r="BD2" s="658"/>
      <c r="BE2" s="658"/>
      <c r="BF2" s="658"/>
      <c r="BG2" s="658"/>
      <c r="BH2" s="658"/>
      <c r="BI2" s="658"/>
      <c r="BJ2" s="658"/>
      <c r="BK2" s="658"/>
      <c r="BL2" s="658"/>
      <c r="BM2" s="658"/>
      <c r="BN2" s="658"/>
      <c r="BO2" s="658"/>
      <c r="BP2" s="658"/>
      <c r="BQ2" s="658"/>
      <c r="BR2" s="658"/>
      <c r="BS2" s="658"/>
      <c r="BT2" s="658"/>
      <c r="BU2" s="658"/>
      <c r="BV2" s="658"/>
      <c r="BW2" s="658"/>
      <c r="BX2" s="658"/>
      <c r="BY2" s="658"/>
      <c r="BZ2" s="658"/>
      <c r="CA2" s="658"/>
      <c r="CB2" s="658"/>
      <c r="CC2" s="658"/>
      <c r="CD2" s="658"/>
      <c r="CE2" s="658"/>
      <c r="CF2" s="658"/>
      <c r="CG2" s="658"/>
      <c r="CH2" s="658"/>
      <c r="CI2" s="658"/>
      <c r="CJ2" s="658"/>
      <c r="CK2" s="658"/>
      <c r="CL2" s="658"/>
      <c r="CM2" s="658"/>
      <c r="CN2" s="658"/>
      <c r="CO2" s="658"/>
      <c r="CP2" s="658"/>
      <c r="CQ2" s="658"/>
      <c r="CR2" s="658"/>
      <c r="CS2" s="658"/>
      <c r="CT2" s="658"/>
      <c r="CU2" s="658"/>
      <c r="CV2" s="658"/>
      <c r="CW2" s="658"/>
      <c r="CX2" s="658"/>
      <c r="CY2" s="658"/>
      <c r="CZ2" s="658"/>
      <c r="DA2" s="658"/>
      <c r="DB2" s="658"/>
      <c r="DC2" s="658"/>
      <c r="DD2" s="658"/>
      <c r="DE2" s="658"/>
      <c r="DF2" s="658"/>
      <c r="DG2" s="658"/>
      <c r="DH2" s="658"/>
      <c r="DI2" s="658"/>
      <c r="DJ2" s="658"/>
      <c r="DK2" s="658"/>
      <c r="DL2" s="658"/>
      <c r="DM2" s="658"/>
      <c r="DN2" s="658"/>
      <c r="DO2" s="658"/>
      <c r="DP2" s="658"/>
      <c r="DQ2" s="658"/>
      <c r="DR2" s="658"/>
      <c r="DS2" s="658"/>
      <c r="DT2" s="658"/>
      <c r="DU2" s="658"/>
      <c r="DV2" s="658"/>
      <c r="DW2" s="658"/>
      <c r="DX2" s="658"/>
      <c r="DY2" s="658"/>
      <c r="DZ2" s="658"/>
      <c r="EA2" s="658"/>
      <c r="EB2" s="658"/>
      <c r="EC2" s="658"/>
      <c r="ED2" s="658"/>
      <c r="EE2" s="658"/>
      <c r="EF2" s="658"/>
      <c r="EG2" s="658"/>
      <c r="EH2" s="658"/>
      <c r="EI2" s="658"/>
      <c r="EJ2" s="658"/>
      <c r="EK2" s="658"/>
      <c r="EL2" s="658"/>
      <c r="EM2" s="658"/>
      <c r="EN2" s="658"/>
      <c r="EO2" s="658"/>
      <c r="EP2" s="658"/>
      <c r="EQ2" s="658"/>
      <c r="ER2" s="658"/>
      <c r="ES2" s="658"/>
      <c r="ET2" s="658"/>
      <c r="EU2" s="658"/>
      <c r="EV2" s="658"/>
      <c r="EW2" s="658"/>
      <c r="EX2" s="658"/>
      <c r="EY2" s="658"/>
      <c r="EZ2" s="658"/>
      <c r="FA2" s="658"/>
      <c r="FB2" s="658"/>
      <c r="FC2" s="658"/>
      <c r="FD2" s="658"/>
      <c r="FE2" s="658"/>
      <c r="FF2" s="658"/>
      <c r="FG2" s="658"/>
      <c r="FH2" s="658"/>
      <c r="FI2" s="658"/>
      <c r="FJ2" s="658"/>
      <c r="FK2" s="658"/>
      <c r="FL2" s="658"/>
      <c r="FM2" s="658"/>
      <c r="FN2" s="658"/>
      <c r="FO2" s="658"/>
      <c r="FP2" s="658"/>
      <c r="FQ2" s="658"/>
      <c r="FR2" s="658"/>
      <c r="FS2" s="658"/>
      <c r="FT2" s="658"/>
      <c r="FU2" s="658"/>
      <c r="FV2" s="658"/>
      <c r="FW2" s="658"/>
      <c r="FX2" s="658"/>
      <c r="FY2" s="658"/>
      <c r="FZ2" s="658"/>
      <c r="GA2" s="658"/>
      <c r="GB2" s="658"/>
      <c r="GC2" s="658"/>
      <c r="GD2" s="658"/>
      <c r="GE2" s="658"/>
      <c r="GF2" s="658"/>
      <c r="GG2" s="658"/>
      <c r="GH2" s="658"/>
      <c r="GI2" s="658"/>
      <c r="GJ2" s="658"/>
      <c r="GK2" s="658"/>
      <c r="GL2" s="658"/>
      <c r="GM2" s="658"/>
      <c r="GN2" s="658"/>
      <c r="GO2" s="658"/>
      <c r="GP2" s="658"/>
      <c r="GQ2" s="658"/>
      <c r="GR2" s="658"/>
      <c r="GS2" s="658"/>
      <c r="GT2" s="658"/>
      <c r="GU2" s="658"/>
      <c r="GV2" s="658"/>
      <c r="GW2" s="658"/>
      <c r="GX2" s="658"/>
      <c r="GY2" s="658"/>
      <c r="GZ2" s="658"/>
      <c r="HA2" s="658"/>
      <c r="HB2" s="658"/>
      <c r="HC2" s="658"/>
      <c r="HD2" s="658"/>
      <c r="HE2" s="658"/>
      <c r="HF2" s="658"/>
      <c r="HG2" s="658"/>
      <c r="HH2" s="658"/>
      <c r="HI2" s="658"/>
      <c r="HJ2" s="658"/>
      <c r="HK2" s="658"/>
      <c r="HL2" s="658"/>
      <c r="HM2" s="658"/>
      <c r="HN2" s="658"/>
      <c r="HO2" s="658"/>
      <c r="HP2" s="658"/>
      <c r="HQ2" s="658"/>
      <c r="HR2" s="658"/>
      <c r="HS2" s="658"/>
      <c r="HT2" s="658"/>
      <c r="HU2" s="658"/>
      <c r="HV2" s="658"/>
      <c r="HW2" s="658"/>
      <c r="HX2" s="658"/>
      <c r="HY2" s="658"/>
      <c r="HZ2" s="658"/>
      <c r="IA2" s="658"/>
      <c r="IB2" s="658"/>
      <c r="IC2" s="658"/>
      <c r="ID2" s="658"/>
      <c r="IE2" s="658"/>
      <c r="IF2" s="658"/>
      <c r="IG2" s="658"/>
      <c r="IH2" s="658"/>
      <c r="II2" s="658"/>
      <c r="IJ2" s="658"/>
      <c r="IK2" s="658"/>
      <c r="IL2" s="658"/>
      <c r="IM2" s="658"/>
      <c r="IN2" s="658"/>
      <c r="IO2" s="658"/>
      <c r="IP2" s="658"/>
      <c r="IQ2" s="658"/>
      <c r="IR2" s="658"/>
      <c r="IS2" s="658"/>
      <c r="IT2" s="658"/>
      <c r="IU2" s="658"/>
      <c r="IV2" s="658"/>
    </row>
    <row r="3" spans="1:256" ht="34.15" customHeight="1" thickTop="1" x14ac:dyDescent="0.3">
      <c r="A3" s="659" t="s">
        <v>144</v>
      </c>
      <c r="B3" s="660"/>
      <c r="C3" s="660"/>
      <c r="D3" s="660"/>
      <c r="E3" s="660"/>
      <c r="F3" s="660"/>
      <c r="G3" s="660"/>
      <c r="H3" s="660"/>
      <c r="I3" s="660"/>
      <c r="J3" s="660"/>
      <c r="K3" s="660"/>
      <c r="L3" s="660"/>
    </row>
    <row r="4" spans="1:256" s="34" customFormat="1" ht="18.75" thickBot="1" x14ac:dyDescent="0.3">
      <c r="A4" s="577" t="s">
        <v>33</v>
      </c>
      <c r="B4" s="577"/>
      <c r="C4" s="577"/>
      <c r="D4" s="577"/>
      <c r="E4" s="577"/>
      <c r="F4" s="577"/>
      <c r="G4" s="577"/>
      <c r="H4" s="577"/>
      <c r="I4" s="577"/>
      <c r="J4" s="577"/>
      <c r="K4" s="577"/>
      <c r="L4" s="577"/>
    </row>
    <row r="5" spans="1:256" ht="36.75" customHeight="1" x14ac:dyDescent="0.3">
      <c r="A5" s="507" t="s">
        <v>58</v>
      </c>
      <c r="B5" s="507"/>
      <c r="C5" s="560" t="str">
        <f>IF('General Information'!C5="","",'General Information'!C5)</f>
        <v>Select…</v>
      </c>
      <c r="D5" s="560"/>
      <c r="E5" s="560"/>
      <c r="F5" s="560"/>
      <c r="I5" s="82" t="s">
        <v>48</v>
      </c>
      <c r="J5" s="551" t="str">
        <f>IF('General Information'!L17="","",'General Information'!L17)</f>
        <v/>
      </c>
      <c r="K5" s="551"/>
      <c r="L5" s="551"/>
    </row>
    <row r="6" spans="1:256" ht="24.75" customHeight="1" x14ac:dyDescent="0.3">
      <c r="A6" s="507" t="s">
        <v>10</v>
      </c>
      <c r="B6" s="507"/>
      <c r="C6" s="666" t="str">
        <f>IF('General Information'!C9="","",'General Information'!C9)</f>
        <v/>
      </c>
      <c r="D6" s="666"/>
      <c r="E6" s="666"/>
      <c r="F6" s="666"/>
      <c r="H6" s="667" t="s">
        <v>50</v>
      </c>
      <c r="I6" s="503"/>
      <c r="J6" s="665" t="str">
        <f>IF('General Information'!L19="","",'General Information'!L19)</f>
        <v/>
      </c>
      <c r="K6" s="665"/>
      <c r="L6" s="665"/>
    </row>
    <row r="7" spans="1:256" ht="30" customHeight="1" x14ac:dyDescent="0.3">
      <c r="A7" s="507" t="s">
        <v>46</v>
      </c>
      <c r="B7" s="507"/>
      <c r="C7" s="564" t="str">
        <f>IF('General Information'!C11="","",'General Information'!C11)</f>
        <v/>
      </c>
      <c r="D7" s="564"/>
      <c r="E7" s="564"/>
      <c r="F7" s="564"/>
    </row>
    <row r="8" spans="1:256" ht="34.15" customHeight="1" x14ac:dyDescent="0.3">
      <c r="A8" s="664" t="s">
        <v>63</v>
      </c>
      <c r="B8" s="664"/>
      <c r="C8" s="564" t="str">
        <f>IF('General Information'!C13="","",'General Information'!C13)</f>
        <v/>
      </c>
      <c r="D8" s="564"/>
      <c r="E8" s="564"/>
      <c r="F8" s="564"/>
      <c r="H8" s="7"/>
      <c r="I8" s="8"/>
      <c r="J8" s="81"/>
      <c r="K8" s="81"/>
      <c r="L8" s="81"/>
    </row>
    <row r="9" spans="1:256" ht="34.5" customHeight="1" x14ac:dyDescent="0.3">
      <c r="A9" s="664" t="s">
        <v>84</v>
      </c>
      <c r="B9" s="664"/>
      <c r="C9" s="564" t="e">
        <f>IF(#REF!="","",#REF!)</f>
        <v>#REF!</v>
      </c>
      <c r="D9" s="564"/>
      <c r="E9" s="564"/>
      <c r="F9" s="564"/>
      <c r="H9" s="7"/>
      <c r="I9" s="8"/>
      <c r="J9" s="81"/>
      <c r="K9" s="81"/>
      <c r="L9" s="81"/>
    </row>
    <row r="10" spans="1:256" ht="17.25" customHeight="1" x14ac:dyDescent="0.3">
      <c r="A10" s="90"/>
      <c r="B10" s="9"/>
      <c r="C10" s="80"/>
      <c r="D10" s="80"/>
      <c r="E10" s="80"/>
      <c r="F10" s="80"/>
      <c r="G10" s="80"/>
      <c r="H10" s="80"/>
      <c r="I10" s="80"/>
      <c r="J10" s="81"/>
      <c r="K10" s="81"/>
      <c r="L10" s="81"/>
    </row>
    <row r="11" spans="1:256" ht="17.25" customHeight="1" thickBot="1" x14ac:dyDescent="0.35">
      <c r="A11" s="577" t="s">
        <v>19</v>
      </c>
      <c r="B11" s="577"/>
      <c r="C11" s="577"/>
      <c r="D11" s="577"/>
      <c r="E11" s="577"/>
      <c r="F11" s="577"/>
      <c r="G11" s="577"/>
      <c r="H11" s="577"/>
      <c r="I11" s="577"/>
      <c r="J11" s="577"/>
      <c r="K11" s="577"/>
      <c r="L11" s="577"/>
    </row>
    <row r="12" spans="1:256" ht="17.25" customHeight="1" x14ac:dyDescent="0.3">
      <c r="A12" s="9"/>
      <c r="B12" s="9"/>
      <c r="C12" s="80"/>
      <c r="D12" s="80"/>
      <c r="E12" s="80"/>
      <c r="F12" s="80"/>
      <c r="G12" s="80"/>
      <c r="H12" s="80"/>
      <c r="I12" s="80"/>
      <c r="J12" s="81"/>
      <c r="K12" s="81"/>
      <c r="L12" s="81"/>
    </row>
    <row r="13" spans="1:256" ht="17.25" customHeight="1" x14ac:dyDescent="0.3">
      <c r="A13" s="9"/>
      <c r="B13" s="9"/>
      <c r="C13" s="80"/>
      <c r="D13" s="80"/>
      <c r="E13" s="80"/>
      <c r="F13" s="80"/>
      <c r="G13" s="80"/>
      <c r="H13" s="80"/>
      <c r="I13" s="80"/>
      <c r="J13" s="81"/>
      <c r="K13" s="81"/>
      <c r="L13" s="81"/>
    </row>
    <row r="14" spans="1:256" ht="17.25" customHeight="1" x14ac:dyDescent="0.3">
      <c r="A14" s="10"/>
      <c r="B14" s="9"/>
      <c r="C14" s="80"/>
      <c r="D14" s="80"/>
      <c r="E14" s="80"/>
      <c r="F14" s="80"/>
      <c r="G14" s="80"/>
      <c r="H14" s="80"/>
      <c r="I14" s="80"/>
      <c r="J14" s="81"/>
      <c r="K14" s="81"/>
      <c r="L14" s="81"/>
    </row>
    <row r="15" spans="1:256" ht="17.25" customHeight="1" x14ac:dyDescent="0.3">
      <c r="A15" s="9"/>
      <c r="B15" s="9"/>
      <c r="C15" s="80"/>
      <c r="D15" s="80"/>
      <c r="E15" s="80"/>
      <c r="F15" s="80"/>
      <c r="G15" s="80"/>
      <c r="H15" s="80"/>
      <c r="I15" s="80"/>
      <c r="J15" s="81"/>
      <c r="K15" s="81"/>
      <c r="L15" s="81"/>
    </row>
    <row r="16" spans="1:256" s="34" customFormat="1" ht="18.75" thickBot="1" x14ac:dyDescent="0.3">
      <c r="A16" s="577" t="s">
        <v>34</v>
      </c>
      <c r="B16" s="577"/>
      <c r="C16" s="577"/>
      <c r="D16" s="577"/>
      <c r="E16" s="577"/>
      <c r="F16" s="577"/>
      <c r="G16" s="577"/>
      <c r="H16" s="577"/>
      <c r="I16" s="577"/>
      <c r="J16" s="577"/>
      <c r="K16" s="577"/>
      <c r="L16" s="577"/>
    </row>
    <row r="17" spans="1:12" ht="9" customHeight="1" x14ac:dyDescent="0.3">
      <c r="A17" s="9"/>
      <c r="B17" s="9"/>
    </row>
    <row r="18" spans="1:12" ht="17.25" customHeight="1" x14ac:dyDescent="0.3">
      <c r="A18" s="11"/>
      <c r="B18" s="11"/>
      <c r="C18" s="80"/>
      <c r="D18" s="80"/>
      <c r="E18" s="80"/>
      <c r="F18" s="80"/>
      <c r="G18" s="80"/>
      <c r="H18" s="80"/>
      <c r="I18" s="80"/>
      <c r="J18" s="81"/>
      <c r="K18" s="81"/>
      <c r="L18" s="81"/>
    </row>
    <row r="19" spans="1:12" ht="26.1" customHeight="1" x14ac:dyDescent="0.3">
      <c r="A19" s="503" t="s">
        <v>35</v>
      </c>
      <c r="B19" s="503"/>
      <c r="C19" s="503"/>
      <c r="D19" s="36"/>
      <c r="I19" s="23"/>
      <c r="J19" s="82" t="s">
        <v>36</v>
      </c>
      <c r="K19" s="663"/>
      <c r="L19" s="663"/>
    </row>
    <row r="20" spans="1:12" ht="26.1" customHeight="1" x14ac:dyDescent="0.3">
      <c r="A20" s="79"/>
      <c r="B20" s="79"/>
      <c r="C20" s="79"/>
      <c r="D20" s="81"/>
      <c r="E20" s="81"/>
      <c r="F20" s="81"/>
      <c r="H20" s="79"/>
      <c r="I20" s="79"/>
      <c r="J20" s="79"/>
      <c r="K20" s="12"/>
      <c r="L20" s="12"/>
    </row>
    <row r="21" spans="1:12" ht="26.1" customHeight="1" x14ac:dyDescent="0.3">
      <c r="K21" s="82" t="s">
        <v>37</v>
      </c>
      <c r="L21" s="21"/>
    </row>
    <row r="22" spans="1:12" ht="18" customHeight="1" x14ac:dyDescent="0.3"/>
    <row r="23" spans="1:12" ht="18" customHeight="1" x14ac:dyDescent="0.3">
      <c r="A23" s="661" t="s">
        <v>45</v>
      </c>
      <c r="B23" s="661"/>
      <c r="C23" s="661"/>
      <c r="D23" s="661"/>
      <c r="E23" s="661"/>
      <c r="F23" s="661"/>
      <c r="G23" s="661"/>
      <c r="H23" s="661"/>
      <c r="I23" s="661"/>
      <c r="J23" s="661"/>
      <c r="K23" s="661"/>
      <c r="L23" s="661"/>
    </row>
    <row r="24" spans="1:12" ht="18" customHeight="1" x14ac:dyDescent="0.3">
      <c r="A24" s="13"/>
      <c r="H24" s="13"/>
    </row>
    <row r="25" spans="1:12" ht="18" customHeight="1" x14ac:dyDescent="0.3">
      <c r="A25" s="9"/>
      <c r="H25" s="9"/>
    </row>
    <row r="26" spans="1:12" ht="18" customHeight="1" x14ac:dyDescent="0.3">
      <c r="B26" s="14" t="s">
        <v>43</v>
      </c>
      <c r="H26" s="15"/>
    </row>
    <row r="27" spans="1:12" ht="18" customHeight="1" x14ac:dyDescent="0.3"/>
    <row r="28" spans="1:12" s="34" customFormat="1" ht="18" x14ac:dyDescent="0.25">
      <c r="A28" s="669" t="s">
        <v>30</v>
      </c>
      <c r="B28" s="669"/>
      <c r="C28" s="669"/>
      <c r="D28" s="669"/>
      <c r="E28" s="669"/>
      <c r="F28" s="669"/>
      <c r="G28" s="669"/>
      <c r="H28" s="669"/>
      <c r="I28" s="669"/>
      <c r="J28" s="669"/>
      <c r="K28" s="669"/>
      <c r="L28" s="669"/>
    </row>
    <row r="29" spans="1:12" ht="3" customHeight="1" x14ac:dyDescent="0.3">
      <c r="A29" s="678"/>
      <c r="B29" s="678"/>
      <c r="C29" s="678"/>
      <c r="D29" s="678"/>
      <c r="E29" s="678"/>
      <c r="F29" s="678"/>
      <c r="G29" s="678"/>
      <c r="H29" s="678"/>
      <c r="I29" s="678"/>
      <c r="J29" s="678"/>
      <c r="K29" s="678"/>
      <c r="L29" s="678"/>
    </row>
    <row r="30" spans="1:12" ht="74.25" customHeight="1" x14ac:dyDescent="0.3">
      <c r="A30" s="675" t="s">
        <v>69</v>
      </c>
      <c r="B30" s="676"/>
      <c r="C30" s="676"/>
      <c r="D30" s="676"/>
      <c r="E30" s="676"/>
      <c r="F30" s="676"/>
      <c r="G30" s="676"/>
      <c r="H30" s="676"/>
      <c r="I30" s="676"/>
      <c r="J30" s="676"/>
      <c r="K30" s="676"/>
      <c r="L30" s="676"/>
    </row>
    <row r="31" spans="1:12" ht="44.25" customHeight="1" x14ac:dyDescent="0.3">
      <c r="A31" s="668" t="s">
        <v>42</v>
      </c>
      <c r="B31" s="668"/>
      <c r="C31" s="668"/>
      <c r="D31" s="668"/>
      <c r="E31" s="668"/>
      <c r="F31" s="668"/>
      <c r="G31" s="668"/>
      <c r="H31" s="668"/>
      <c r="I31" s="668"/>
      <c r="J31" s="668"/>
      <c r="K31" s="668"/>
      <c r="L31" s="668"/>
    </row>
    <row r="32" spans="1:12" ht="44.25" customHeight="1" x14ac:dyDescent="0.3">
      <c r="A32" s="151"/>
      <c r="B32" s="662" t="s">
        <v>185</v>
      </c>
      <c r="C32" s="662"/>
      <c r="D32" s="662"/>
      <c r="E32" s="662"/>
      <c r="F32" s="662"/>
      <c r="G32" s="662"/>
      <c r="H32" s="662"/>
      <c r="I32" s="662"/>
      <c r="J32" s="662"/>
      <c r="K32" s="662"/>
      <c r="L32" s="151"/>
    </row>
    <row r="33" spans="1:13" ht="20.100000000000001" customHeight="1" x14ac:dyDescent="0.3">
      <c r="A33" s="85"/>
      <c r="B33" s="16"/>
      <c r="C33" s="16"/>
      <c r="D33" s="16"/>
      <c r="E33" s="16"/>
      <c r="F33" s="16"/>
      <c r="G33" s="16"/>
      <c r="H33" s="16"/>
      <c r="I33" s="16"/>
      <c r="J33" s="16"/>
      <c r="K33" s="16"/>
      <c r="L33" s="16"/>
    </row>
    <row r="34" spans="1:13" ht="30" customHeight="1" x14ac:dyDescent="0.3">
      <c r="A34" s="520" t="s">
        <v>142</v>
      </c>
      <c r="B34" s="520"/>
      <c r="C34" s="673"/>
      <c r="D34" s="673"/>
      <c r="E34" s="673"/>
      <c r="F34" s="673"/>
      <c r="G34" s="673"/>
      <c r="H34" s="673"/>
      <c r="I34" s="673"/>
    </row>
    <row r="35" spans="1:13" ht="20.100000000000001" customHeight="1" x14ac:dyDescent="0.3">
      <c r="A35" s="679" t="s">
        <v>143</v>
      </c>
      <c r="B35" s="679"/>
      <c r="C35" s="80"/>
      <c r="D35" s="80"/>
      <c r="E35" s="80"/>
      <c r="F35" s="80"/>
      <c r="G35" s="80"/>
      <c r="H35" s="80"/>
      <c r="I35" s="80"/>
    </row>
    <row r="36" spans="1:13" ht="34.5" customHeight="1" x14ac:dyDescent="0.3">
      <c r="A36" s="520" t="s">
        <v>31</v>
      </c>
      <c r="B36" s="520"/>
      <c r="C36" s="670"/>
      <c r="D36" s="670"/>
      <c r="E36" s="670"/>
      <c r="F36" s="670"/>
      <c r="G36" s="670"/>
      <c r="H36" s="670"/>
      <c r="I36" s="670"/>
      <c r="J36" s="23" t="s">
        <v>9</v>
      </c>
      <c r="K36" s="671"/>
      <c r="L36" s="672"/>
      <c r="M36" s="35"/>
    </row>
    <row r="37" spans="1:13" s="34" customFormat="1" ht="18.75" thickBot="1" x14ac:dyDescent="0.3">
      <c r="A37" s="669"/>
      <c r="B37" s="669"/>
      <c r="C37" s="669"/>
      <c r="D37" s="669"/>
      <c r="E37" s="669"/>
      <c r="F37" s="669"/>
      <c r="G37" s="669"/>
      <c r="H37" s="669"/>
      <c r="I37" s="669"/>
      <c r="J37" s="669"/>
      <c r="K37" s="669"/>
      <c r="L37" s="669"/>
    </row>
    <row r="38" spans="1:13" s="34" customFormat="1" ht="18" x14ac:dyDescent="0.25">
      <c r="A38" s="674" t="s">
        <v>38</v>
      </c>
      <c r="B38" s="674"/>
      <c r="C38" s="674"/>
      <c r="D38" s="674"/>
      <c r="E38" s="674"/>
      <c r="F38" s="674"/>
      <c r="G38" s="674"/>
      <c r="H38" s="674"/>
      <c r="I38" s="674"/>
      <c r="J38" s="674"/>
      <c r="K38" s="674"/>
      <c r="L38" s="674"/>
    </row>
    <row r="39" spans="1:13" ht="87" customHeight="1" x14ac:dyDescent="0.3">
      <c r="A39" s="675" t="s">
        <v>70</v>
      </c>
      <c r="B39" s="676"/>
      <c r="C39" s="676"/>
      <c r="D39" s="676"/>
      <c r="E39" s="676"/>
      <c r="F39" s="676"/>
      <c r="G39" s="676"/>
      <c r="H39" s="676"/>
      <c r="I39" s="676"/>
      <c r="J39" s="676"/>
      <c r="K39" s="676"/>
      <c r="L39" s="676"/>
    </row>
    <row r="40" spans="1:13" ht="20.100000000000001" customHeight="1" x14ac:dyDescent="0.3">
      <c r="A40" s="85"/>
      <c r="B40" s="16"/>
      <c r="C40" s="16"/>
      <c r="D40" s="16"/>
      <c r="E40" s="16"/>
      <c r="F40" s="16"/>
      <c r="G40" s="16"/>
      <c r="H40" s="16"/>
      <c r="I40" s="16"/>
      <c r="J40" s="16"/>
      <c r="K40" s="16"/>
      <c r="L40" s="16"/>
    </row>
    <row r="41" spans="1:13" ht="20.100000000000001" customHeight="1" x14ac:dyDescent="0.3">
      <c r="A41" s="85"/>
      <c r="B41" s="16"/>
      <c r="C41" s="16"/>
      <c r="D41" s="16"/>
      <c r="E41" s="16"/>
      <c r="F41" s="16"/>
      <c r="G41" s="16"/>
      <c r="H41" s="16"/>
      <c r="I41" s="16"/>
      <c r="J41" s="16"/>
      <c r="K41" s="16"/>
      <c r="L41" s="16"/>
    </row>
    <row r="42" spans="1:13" ht="30" customHeight="1" x14ac:dyDescent="0.3">
      <c r="A42" s="79" t="s">
        <v>39</v>
      </c>
      <c r="C42" s="677" t="e">
        <f>IF('General Information'!#REF!="","",'General Information'!#REF!)</f>
        <v>#REF!</v>
      </c>
      <c r="D42" s="677"/>
      <c r="E42" s="677"/>
      <c r="F42" s="677"/>
      <c r="G42" s="677"/>
      <c r="H42" s="677"/>
      <c r="I42" s="677"/>
    </row>
    <row r="43" spans="1:13" ht="20.100000000000001" customHeight="1" x14ac:dyDescent="0.3">
      <c r="A43" s="79"/>
      <c r="C43" s="80"/>
      <c r="D43" s="80"/>
      <c r="E43" s="80"/>
      <c r="F43" s="80"/>
      <c r="G43" s="80"/>
      <c r="H43" s="80"/>
      <c r="I43" s="80"/>
    </row>
    <row r="44" spans="1:13" ht="34.5" customHeight="1" x14ac:dyDescent="0.3">
      <c r="A44" s="79" t="s">
        <v>11</v>
      </c>
      <c r="C44" s="670"/>
      <c r="D44" s="670"/>
      <c r="E44" s="670"/>
      <c r="F44" s="670"/>
      <c r="G44" s="670"/>
      <c r="H44" s="670"/>
      <c r="I44" s="670"/>
      <c r="J44" s="23" t="s">
        <v>9</v>
      </c>
      <c r="K44" s="671"/>
      <c r="L44" s="672"/>
      <c r="M44" s="35"/>
    </row>
    <row r="45" spans="1:13" ht="20.100000000000001" customHeight="1" x14ac:dyDescent="0.3">
      <c r="A45" s="77"/>
      <c r="B45" s="77"/>
      <c r="J45" s="23"/>
      <c r="K45" s="17"/>
      <c r="L45" s="17"/>
    </row>
    <row r="46" spans="1:13" ht="20.100000000000001" customHeight="1" x14ac:dyDescent="0.3">
      <c r="A46" s="23" t="s">
        <v>40</v>
      </c>
      <c r="C46" s="20"/>
      <c r="D46" s="58" t="s">
        <v>77</v>
      </c>
      <c r="E46" s="20"/>
      <c r="F46" s="20"/>
      <c r="G46" s="20"/>
      <c r="H46" s="20"/>
      <c r="I46" s="20"/>
      <c r="J46" s="20"/>
      <c r="K46" s="20"/>
    </row>
    <row r="47" spans="1:13" ht="20.100000000000001" customHeight="1" x14ac:dyDescent="0.3">
      <c r="A47" s="77"/>
      <c r="B47" s="77"/>
      <c r="J47" s="23"/>
      <c r="K47" s="17"/>
      <c r="L47" s="17"/>
    </row>
    <row r="48" spans="1:13" x14ac:dyDescent="0.3"/>
    <row r="79" spans="2:11" s="41" customFormat="1" x14ac:dyDescent="0.3"/>
    <row r="80" spans="2:11" ht="16.5" customHeight="1" x14ac:dyDescent="0.3">
      <c r="B80" s="40" t="s">
        <v>59</v>
      </c>
      <c r="C80" s="101" t="str">
        <f>Development!$A$2</f>
        <v>2.0</v>
      </c>
      <c r="J80" s="40" t="s">
        <v>61</v>
      </c>
      <c r="K80" s="39" t="str">
        <f>Development!$A$4</f>
        <v>8.1.25</v>
      </c>
    </row>
    <row r="81" ht="16.5" customHeight="1" x14ac:dyDescent="0.3"/>
    <row r="82" ht="16.5" customHeight="1" x14ac:dyDescent="0.3"/>
    <row r="83" ht="16.5" customHeight="1" x14ac:dyDescent="0.3"/>
    <row r="84" ht="16.5" customHeight="1" x14ac:dyDescent="0.3"/>
    <row r="85" ht="16.5" customHeight="1" x14ac:dyDescent="0.3"/>
    <row r="86" ht="16.5" customHeight="1" x14ac:dyDescent="0.3"/>
    <row r="87" ht="16.5" customHeight="1" x14ac:dyDescent="0.3"/>
  </sheetData>
  <sheetProtection algorithmName="SHA-512" hashValue="slk2qJ0D4ODKGe4GeWFfk9L4aIC54xTp1YweyIjdOIKCHdBmCRBQt3Hvl2HNMAIgVRE/KzO/gKIy6mJ4aPtYxA==" saltValue="2oZ3+q8m/ZcLXayz0Zylvw==" spinCount="100000" sheet="1" objects="1" scenarios="1"/>
  <mergeCells count="85">
    <mergeCell ref="A31:L31"/>
    <mergeCell ref="A28:L28"/>
    <mergeCell ref="C44:I44"/>
    <mergeCell ref="K44:L44"/>
    <mergeCell ref="A34:B34"/>
    <mergeCell ref="C34:I34"/>
    <mergeCell ref="A36:B36"/>
    <mergeCell ref="A37:L37"/>
    <mergeCell ref="K36:L36"/>
    <mergeCell ref="A38:L38"/>
    <mergeCell ref="A39:L39"/>
    <mergeCell ref="C42:I42"/>
    <mergeCell ref="C36:I36"/>
    <mergeCell ref="A29:L29"/>
    <mergeCell ref="A30:L30"/>
    <mergeCell ref="A35:B35"/>
    <mergeCell ref="J6:L6"/>
    <mergeCell ref="A7:B7"/>
    <mergeCell ref="C6:F6"/>
    <mergeCell ref="A16:L16"/>
    <mergeCell ref="C7:F7"/>
    <mergeCell ref="H6:I6"/>
    <mergeCell ref="A6:B6"/>
    <mergeCell ref="K19:L19"/>
    <mergeCell ref="A19:C19"/>
    <mergeCell ref="A8:B8"/>
    <mergeCell ref="C8:F8"/>
    <mergeCell ref="A11:L11"/>
    <mergeCell ref="C9:F9"/>
    <mergeCell ref="A9:B9"/>
    <mergeCell ref="A23:L23"/>
    <mergeCell ref="B32:K32"/>
    <mergeCell ref="EL1:EU1"/>
    <mergeCell ref="BT1:CC1"/>
    <mergeCell ref="BJ1:BS1"/>
    <mergeCell ref="DH1:DQ1"/>
    <mergeCell ref="CD1:CM1"/>
    <mergeCell ref="CN1:CW1"/>
    <mergeCell ref="V1:AE1"/>
    <mergeCell ref="AF1:AO1"/>
    <mergeCell ref="AP1:AY1"/>
    <mergeCell ref="AZ1:BI1"/>
    <mergeCell ref="V2:AE2"/>
    <mergeCell ref="AP2:AY2"/>
    <mergeCell ref="A4:L4"/>
    <mergeCell ref="EL2:EU2"/>
    <mergeCell ref="EB2:EK2"/>
    <mergeCell ref="BJ2:BS2"/>
    <mergeCell ref="A5:B5"/>
    <mergeCell ref="C5:F5"/>
    <mergeCell ref="J5:L5"/>
    <mergeCell ref="DH2:DQ2"/>
    <mergeCell ref="DR2:EA2"/>
    <mergeCell ref="A3:L3"/>
    <mergeCell ref="CN2:CW2"/>
    <mergeCell ref="AF2:AO2"/>
    <mergeCell ref="BT2:CC2"/>
    <mergeCell ref="AZ2:BI2"/>
    <mergeCell ref="IR1:IV1"/>
    <mergeCell ref="IR2:IV2"/>
    <mergeCell ref="CX1:DG1"/>
    <mergeCell ref="CD2:CM2"/>
    <mergeCell ref="HD2:HM2"/>
    <mergeCell ref="CX2:DG2"/>
    <mergeCell ref="EB1:EK1"/>
    <mergeCell ref="FF1:FO1"/>
    <mergeCell ref="HD1:HM1"/>
    <mergeCell ref="FZ1:GI1"/>
    <mergeCell ref="EV1:FE1"/>
    <mergeCell ref="EV2:FE2"/>
    <mergeCell ref="FZ2:GI2"/>
    <mergeCell ref="FF2:FO2"/>
    <mergeCell ref="FP2:FY2"/>
    <mergeCell ref="DR1:EA1"/>
    <mergeCell ref="GJ1:GS1"/>
    <mergeCell ref="HN1:HW1"/>
    <mergeCell ref="IH2:IQ2"/>
    <mergeCell ref="FP1:FY1"/>
    <mergeCell ref="HX2:IG2"/>
    <mergeCell ref="GJ2:GS2"/>
    <mergeCell ref="HX1:IG1"/>
    <mergeCell ref="HN2:HW2"/>
    <mergeCell ref="IH1:IQ1"/>
    <mergeCell ref="GT1:HC1"/>
    <mergeCell ref="GT2:HC2"/>
  </mergeCells>
  <hyperlinks>
    <hyperlink ref="D46" r:id="rId1" xr:uid="{00000000-0004-0000-0F00-000000000000}"/>
  </hyperlinks>
  <printOptions horizontalCentered="1"/>
  <pageMargins left="0.2" right="0.2" top="0.75" bottom="0.75" header="0.3" footer="0.3"/>
  <pageSetup scale="52"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3490" r:id="rId5" name="Check Box 2">
              <controlPr defaultSize="0" autoFill="0" autoLine="0" autoPict="0">
                <anchor moveWithCells="1">
                  <from>
                    <xdr:col>0</xdr:col>
                    <xdr:colOff>57150</xdr:colOff>
                    <xdr:row>12</xdr:row>
                    <xdr:rowOff>0</xdr:rowOff>
                  </from>
                  <to>
                    <xdr:col>4</xdr:col>
                    <xdr:colOff>371475</xdr:colOff>
                    <xdr:row>13</xdr:row>
                    <xdr:rowOff>0</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0</xdr:col>
                    <xdr:colOff>57150</xdr:colOff>
                    <xdr:row>12</xdr:row>
                    <xdr:rowOff>342900</xdr:rowOff>
                  </from>
                  <to>
                    <xdr:col>2</xdr:col>
                    <xdr:colOff>476250</xdr:colOff>
                    <xdr:row>14</xdr:row>
                    <xdr:rowOff>0</xdr:rowOff>
                  </to>
                </anchor>
              </controlPr>
            </control>
          </mc:Choice>
        </mc:AlternateContent>
        <mc:AlternateContent xmlns:mc="http://schemas.openxmlformats.org/markup-compatibility/2006">
          <mc:Choice Requires="x14">
            <control shapeId="63492" r:id="rId7" name="Option Button 4">
              <controlPr defaultSize="0" autoFill="0" autoLine="0" autoPict="0">
                <anchor moveWithCells="1">
                  <from>
                    <xdr:col>4</xdr:col>
                    <xdr:colOff>152400</xdr:colOff>
                    <xdr:row>23</xdr:row>
                    <xdr:rowOff>95250</xdr:rowOff>
                  </from>
                  <to>
                    <xdr:col>8</xdr:col>
                    <xdr:colOff>476250</xdr:colOff>
                    <xdr:row>24</xdr:row>
                    <xdr:rowOff>95250</xdr:rowOff>
                  </to>
                </anchor>
              </controlPr>
            </control>
          </mc:Choice>
        </mc:AlternateContent>
        <mc:AlternateContent xmlns:mc="http://schemas.openxmlformats.org/markup-compatibility/2006">
          <mc:Choice Requires="x14">
            <control shapeId="63493" r:id="rId8" name="Option Button 5">
              <controlPr defaultSize="0" autoFill="0" autoLine="0" autoPict="0">
                <anchor moveWithCells="1">
                  <from>
                    <xdr:col>1</xdr:col>
                    <xdr:colOff>0</xdr:colOff>
                    <xdr:row>24</xdr:row>
                    <xdr:rowOff>38100</xdr:rowOff>
                  </from>
                  <to>
                    <xdr:col>3</xdr:col>
                    <xdr:colOff>0</xdr:colOff>
                    <xdr:row>25</xdr:row>
                    <xdr:rowOff>66675</xdr:rowOff>
                  </to>
                </anchor>
              </controlPr>
            </control>
          </mc:Choice>
        </mc:AlternateContent>
        <mc:AlternateContent xmlns:mc="http://schemas.openxmlformats.org/markup-compatibility/2006">
          <mc:Choice Requires="x14">
            <control shapeId="63494" r:id="rId9" name="Option Button 6">
              <controlPr defaultSize="0" autoFill="0" autoLine="0" autoPict="0">
                <anchor moveWithCells="1">
                  <from>
                    <xdr:col>1</xdr:col>
                    <xdr:colOff>0</xdr:colOff>
                    <xdr:row>23</xdr:row>
                    <xdr:rowOff>114300</xdr:rowOff>
                  </from>
                  <to>
                    <xdr:col>4</xdr:col>
                    <xdr:colOff>19050</xdr:colOff>
                    <xdr:row>24</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tabColor rgb="FFFF0000"/>
  </sheetPr>
  <dimension ref="A1:D131"/>
  <sheetViews>
    <sheetView zoomScale="110" zoomScaleNormal="110" workbookViewId="0">
      <pane xSplit="1" ySplit="6" topLeftCell="B121" activePane="bottomRight" state="frozen"/>
      <selection pane="topRight" activeCell="B1" sqref="B1"/>
      <selection pane="bottomLeft" activeCell="A7" sqref="A7"/>
      <selection pane="bottomRight" activeCell="B131" sqref="B131"/>
    </sheetView>
  </sheetViews>
  <sheetFormatPr defaultRowHeight="15" x14ac:dyDescent="0.25"/>
  <cols>
    <col min="1" max="1" width="24" bestFit="1" customWidth="1"/>
    <col min="2" max="2" width="96.42578125" customWidth="1"/>
    <col min="3" max="3" width="7.28515625" bestFit="1" customWidth="1"/>
    <col min="4" max="4" width="20" bestFit="1" customWidth="1"/>
    <col min="5" max="5" width="32.42578125" bestFit="1" customWidth="1"/>
  </cols>
  <sheetData>
    <row r="1" spans="1:4" x14ac:dyDescent="0.25">
      <c r="A1" t="s">
        <v>383</v>
      </c>
    </row>
    <row r="2" spans="1:4" x14ac:dyDescent="0.25">
      <c r="A2" s="6" t="s">
        <v>685</v>
      </c>
      <c r="B2" t="s">
        <v>41</v>
      </c>
    </row>
    <row r="3" spans="1:4" x14ac:dyDescent="0.25">
      <c r="A3">
        <v>2025</v>
      </c>
      <c r="B3" t="s">
        <v>44</v>
      </c>
    </row>
    <row r="4" spans="1:4" x14ac:dyDescent="0.25">
      <c r="A4" t="s">
        <v>646</v>
      </c>
      <c r="B4" t="s">
        <v>60</v>
      </c>
    </row>
    <row r="6" spans="1:4" x14ac:dyDescent="0.25">
      <c r="A6" s="37" t="s">
        <v>64</v>
      </c>
      <c r="B6" s="37" t="s">
        <v>65</v>
      </c>
      <c r="C6" s="37" t="s">
        <v>66</v>
      </c>
      <c r="D6" s="37" t="s">
        <v>67</v>
      </c>
    </row>
    <row r="8" spans="1:4" x14ac:dyDescent="0.25">
      <c r="A8" t="s">
        <v>326</v>
      </c>
      <c r="B8" t="s">
        <v>327</v>
      </c>
      <c r="C8" t="s">
        <v>248</v>
      </c>
      <c r="D8" t="s">
        <v>328</v>
      </c>
    </row>
    <row r="9" spans="1:4" x14ac:dyDescent="0.25">
      <c r="B9" t="s">
        <v>329</v>
      </c>
    </row>
    <row r="11" spans="1:4" x14ac:dyDescent="0.25">
      <c r="A11" t="s">
        <v>342</v>
      </c>
      <c r="B11" t="s">
        <v>339</v>
      </c>
      <c r="C11" t="s">
        <v>248</v>
      </c>
      <c r="D11" t="s">
        <v>343</v>
      </c>
    </row>
    <row r="12" spans="1:4" x14ac:dyDescent="0.25">
      <c r="B12" t="s">
        <v>340</v>
      </c>
    </row>
    <row r="13" spans="1:4" x14ac:dyDescent="0.25">
      <c r="B13" t="s">
        <v>341</v>
      </c>
    </row>
    <row r="14" spans="1:4" x14ac:dyDescent="0.25">
      <c r="B14" t="s">
        <v>351</v>
      </c>
    </row>
    <row r="15" spans="1:4" x14ac:dyDescent="0.25">
      <c r="B15" t="s">
        <v>352</v>
      </c>
    </row>
    <row r="17" spans="1:4" x14ac:dyDescent="0.25">
      <c r="A17" t="s">
        <v>391</v>
      </c>
      <c r="B17" t="s">
        <v>388</v>
      </c>
      <c r="C17" t="s">
        <v>248</v>
      </c>
      <c r="D17" t="s">
        <v>392</v>
      </c>
    </row>
    <row r="18" spans="1:4" x14ac:dyDescent="0.25">
      <c r="B18" t="s">
        <v>389</v>
      </c>
    </row>
    <row r="19" spans="1:4" x14ac:dyDescent="0.25">
      <c r="B19" t="s">
        <v>390</v>
      </c>
    </row>
    <row r="20" spans="1:4" x14ac:dyDescent="0.25">
      <c r="B20" t="s">
        <v>393</v>
      </c>
    </row>
    <row r="22" spans="1:4" x14ac:dyDescent="0.25">
      <c r="A22" t="s">
        <v>407</v>
      </c>
      <c r="B22" t="s">
        <v>408</v>
      </c>
      <c r="C22" t="s">
        <v>248</v>
      </c>
      <c r="D22" t="s">
        <v>409</v>
      </c>
    </row>
    <row r="24" spans="1:4" x14ac:dyDescent="0.25">
      <c r="A24" t="s">
        <v>412</v>
      </c>
      <c r="B24" t="s">
        <v>428</v>
      </c>
    </row>
    <row r="25" spans="1:4" x14ac:dyDescent="0.25">
      <c r="B25" t="s">
        <v>427</v>
      </c>
    </row>
    <row r="26" spans="1:4" x14ac:dyDescent="0.25">
      <c r="B26" t="s">
        <v>429</v>
      </c>
    </row>
    <row r="27" spans="1:4" x14ac:dyDescent="0.25">
      <c r="B27" t="s">
        <v>430</v>
      </c>
    </row>
    <row r="28" spans="1:4" x14ac:dyDescent="0.25">
      <c r="B28" t="s">
        <v>431</v>
      </c>
    </row>
    <row r="29" spans="1:4" x14ac:dyDescent="0.25">
      <c r="B29" t="s">
        <v>432</v>
      </c>
    </row>
    <row r="30" spans="1:4" x14ac:dyDescent="0.25">
      <c r="B30" t="s">
        <v>433</v>
      </c>
    </row>
    <row r="31" spans="1:4" x14ac:dyDescent="0.25">
      <c r="B31" t="s">
        <v>434</v>
      </c>
    </row>
    <row r="32" spans="1:4" x14ac:dyDescent="0.25">
      <c r="B32" t="s">
        <v>435</v>
      </c>
      <c r="C32" t="s">
        <v>248</v>
      </c>
      <c r="D32" t="s">
        <v>436</v>
      </c>
    </row>
    <row r="34" spans="1:4" x14ac:dyDescent="0.25">
      <c r="A34" t="s">
        <v>439</v>
      </c>
      <c r="B34" t="s">
        <v>443</v>
      </c>
    </row>
    <row r="35" spans="1:4" x14ac:dyDescent="0.25">
      <c r="B35" t="s">
        <v>440</v>
      </c>
    </row>
    <row r="36" spans="1:4" x14ac:dyDescent="0.25">
      <c r="B36" t="s">
        <v>441</v>
      </c>
    </row>
    <row r="37" spans="1:4" x14ac:dyDescent="0.25">
      <c r="B37" t="s">
        <v>442</v>
      </c>
    </row>
    <row r="38" spans="1:4" x14ac:dyDescent="0.25">
      <c r="B38" t="s">
        <v>444</v>
      </c>
      <c r="C38" t="s">
        <v>248</v>
      </c>
      <c r="D38" t="s">
        <v>445</v>
      </c>
    </row>
    <row r="40" spans="1:4" x14ac:dyDescent="0.25">
      <c r="A40" t="s">
        <v>452</v>
      </c>
      <c r="B40" t="s">
        <v>453</v>
      </c>
    </row>
    <row r="41" spans="1:4" x14ac:dyDescent="0.25">
      <c r="B41" t="s">
        <v>454</v>
      </c>
      <c r="C41" t="s">
        <v>248</v>
      </c>
      <c r="D41" t="s">
        <v>455</v>
      </c>
    </row>
    <row r="43" spans="1:4" x14ac:dyDescent="0.25">
      <c r="A43" t="s">
        <v>462</v>
      </c>
      <c r="B43" t="s">
        <v>463</v>
      </c>
    </row>
    <row r="44" spans="1:4" x14ac:dyDescent="0.25">
      <c r="B44" t="s">
        <v>464</v>
      </c>
      <c r="C44" t="s">
        <v>248</v>
      </c>
      <c r="D44" t="s">
        <v>465</v>
      </c>
    </row>
    <row r="46" spans="1:4" x14ac:dyDescent="0.25">
      <c r="A46" t="s">
        <v>466</v>
      </c>
      <c r="B46" t="s">
        <v>467</v>
      </c>
    </row>
    <row r="47" spans="1:4" x14ac:dyDescent="0.25">
      <c r="B47" t="s">
        <v>471</v>
      </c>
    </row>
    <row r="48" spans="1:4" ht="30" x14ac:dyDescent="0.25">
      <c r="B48" s="392" t="s">
        <v>472</v>
      </c>
    </row>
    <row r="49" spans="1:4" x14ac:dyDescent="0.25">
      <c r="B49" t="s">
        <v>473</v>
      </c>
      <c r="C49" t="s">
        <v>248</v>
      </c>
      <c r="D49" t="s">
        <v>468</v>
      </c>
    </row>
    <row r="50" spans="1:4" x14ac:dyDescent="0.25">
      <c r="A50" s="249"/>
    </row>
    <row r="51" spans="1:4" x14ac:dyDescent="0.25">
      <c r="A51" t="s">
        <v>475</v>
      </c>
      <c r="B51" t="s">
        <v>476</v>
      </c>
    </row>
    <row r="52" spans="1:4" x14ac:dyDescent="0.25">
      <c r="B52" t="s">
        <v>477</v>
      </c>
    </row>
    <row r="53" spans="1:4" x14ac:dyDescent="0.25">
      <c r="B53" t="s">
        <v>478</v>
      </c>
    </row>
    <row r="54" spans="1:4" x14ac:dyDescent="0.25">
      <c r="B54" t="s">
        <v>502</v>
      </c>
      <c r="C54" t="s">
        <v>248</v>
      </c>
      <c r="D54" t="s">
        <v>479</v>
      </c>
    </row>
    <row r="56" spans="1:4" x14ac:dyDescent="0.25">
      <c r="A56" t="s">
        <v>504</v>
      </c>
      <c r="B56" t="s">
        <v>505</v>
      </c>
    </row>
    <row r="57" spans="1:4" x14ac:dyDescent="0.25">
      <c r="B57" t="s">
        <v>506</v>
      </c>
      <c r="C57" t="s">
        <v>248</v>
      </c>
      <c r="D57" t="s">
        <v>507</v>
      </c>
    </row>
    <row r="59" spans="1:4" x14ac:dyDescent="0.25">
      <c r="A59" t="s">
        <v>508</v>
      </c>
      <c r="B59" t="s">
        <v>509</v>
      </c>
    </row>
    <row r="60" spans="1:4" x14ac:dyDescent="0.25">
      <c r="B60" t="s">
        <v>511</v>
      </c>
      <c r="C60" t="s">
        <v>248</v>
      </c>
      <c r="D60" t="s">
        <v>510</v>
      </c>
    </row>
    <row r="62" spans="1:4" x14ac:dyDescent="0.25">
      <c r="A62" t="s">
        <v>532</v>
      </c>
      <c r="B62" t="s">
        <v>533</v>
      </c>
      <c r="C62" t="s">
        <v>248</v>
      </c>
      <c r="D62" t="s">
        <v>534</v>
      </c>
    </row>
    <row r="64" spans="1:4" x14ac:dyDescent="0.25">
      <c r="A64" t="s">
        <v>540</v>
      </c>
      <c r="B64" t="s">
        <v>541</v>
      </c>
      <c r="C64" t="s">
        <v>248</v>
      </c>
      <c r="D64" t="s">
        <v>542</v>
      </c>
    </row>
    <row r="66" spans="1:4" x14ac:dyDescent="0.25">
      <c r="A66" t="s">
        <v>540</v>
      </c>
      <c r="B66" t="s">
        <v>541</v>
      </c>
      <c r="C66" t="s">
        <v>248</v>
      </c>
      <c r="D66" t="s">
        <v>544</v>
      </c>
    </row>
    <row r="68" spans="1:4" x14ac:dyDescent="0.25">
      <c r="A68" t="s">
        <v>540</v>
      </c>
      <c r="B68" t="s">
        <v>541</v>
      </c>
      <c r="C68" t="s">
        <v>248</v>
      </c>
      <c r="D68" t="s">
        <v>546</v>
      </c>
    </row>
    <row r="70" spans="1:4" x14ac:dyDescent="0.25">
      <c r="A70" t="s">
        <v>547</v>
      </c>
      <c r="B70" t="s">
        <v>548</v>
      </c>
      <c r="C70" t="s">
        <v>248</v>
      </c>
      <c r="D70" t="s">
        <v>549</v>
      </c>
    </row>
    <row r="72" spans="1:4" x14ac:dyDescent="0.25">
      <c r="A72" t="s">
        <v>513</v>
      </c>
      <c r="B72" t="s">
        <v>550</v>
      </c>
      <c r="C72" t="s">
        <v>248</v>
      </c>
      <c r="D72" t="s">
        <v>551</v>
      </c>
    </row>
    <row r="74" spans="1:4" x14ac:dyDescent="0.25">
      <c r="A74" t="s">
        <v>513</v>
      </c>
      <c r="B74" t="s">
        <v>541</v>
      </c>
      <c r="C74" t="s">
        <v>248</v>
      </c>
      <c r="D74" t="s">
        <v>552</v>
      </c>
    </row>
    <row r="76" spans="1:4" x14ac:dyDescent="0.25">
      <c r="A76" t="s">
        <v>513</v>
      </c>
      <c r="B76" t="s">
        <v>548</v>
      </c>
      <c r="C76" t="s">
        <v>248</v>
      </c>
      <c r="D76" t="s">
        <v>549</v>
      </c>
    </row>
    <row r="78" spans="1:4" x14ac:dyDescent="0.25">
      <c r="A78" t="s">
        <v>553</v>
      </c>
      <c r="B78" t="s">
        <v>554</v>
      </c>
      <c r="C78" t="s">
        <v>248</v>
      </c>
      <c r="D78" t="s">
        <v>549</v>
      </c>
    </row>
    <row r="80" spans="1:4" x14ac:dyDescent="0.25">
      <c r="A80" t="s">
        <v>557</v>
      </c>
      <c r="B80" t="s">
        <v>558</v>
      </c>
    </row>
    <row r="81" spans="1:4" x14ac:dyDescent="0.25">
      <c r="B81" t="s">
        <v>559</v>
      </c>
    </row>
    <row r="82" spans="1:4" x14ac:dyDescent="0.25">
      <c r="B82" t="s">
        <v>560</v>
      </c>
    </row>
    <row r="83" spans="1:4" x14ac:dyDescent="0.25">
      <c r="B83" t="s">
        <v>561</v>
      </c>
    </row>
    <row r="84" spans="1:4" x14ac:dyDescent="0.25">
      <c r="B84" t="s">
        <v>556</v>
      </c>
    </row>
    <row r="85" spans="1:4" x14ac:dyDescent="0.25">
      <c r="B85" t="s">
        <v>562</v>
      </c>
    </row>
    <row r="86" spans="1:4" x14ac:dyDescent="0.25">
      <c r="B86" t="s">
        <v>563</v>
      </c>
      <c r="C86" t="s">
        <v>248</v>
      </c>
      <c r="D86" t="s">
        <v>328</v>
      </c>
    </row>
    <row r="88" spans="1:4" x14ac:dyDescent="0.25">
      <c r="A88" t="s">
        <v>565</v>
      </c>
      <c r="B88" t="s">
        <v>566</v>
      </c>
      <c r="C88" t="s">
        <v>248</v>
      </c>
      <c r="D88" t="s">
        <v>343</v>
      </c>
    </row>
    <row r="90" spans="1:4" x14ac:dyDescent="0.25">
      <c r="A90" t="s">
        <v>567</v>
      </c>
      <c r="B90" t="s">
        <v>568</v>
      </c>
      <c r="C90" t="s">
        <v>569</v>
      </c>
      <c r="D90" t="s">
        <v>570</v>
      </c>
    </row>
    <row r="91" spans="1:4" x14ac:dyDescent="0.25">
      <c r="B91" t="s">
        <v>595</v>
      </c>
    </row>
    <row r="93" spans="1:4" x14ac:dyDescent="0.25">
      <c r="A93" t="s">
        <v>632</v>
      </c>
      <c r="B93" t="s">
        <v>633</v>
      </c>
    </row>
    <row r="94" spans="1:4" x14ac:dyDescent="0.25">
      <c r="B94" t="s">
        <v>634</v>
      </c>
    </row>
    <row r="95" spans="1:4" x14ac:dyDescent="0.25">
      <c r="B95" t="s">
        <v>635</v>
      </c>
    </row>
    <row r="96" spans="1:4" x14ac:dyDescent="0.25">
      <c r="B96" t="s">
        <v>636</v>
      </c>
    </row>
    <row r="97" spans="1:4" x14ac:dyDescent="0.25">
      <c r="B97" t="s">
        <v>637</v>
      </c>
    </row>
    <row r="98" spans="1:4" x14ac:dyDescent="0.25">
      <c r="B98" t="s">
        <v>638</v>
      </c>
    </row>
    <row r="99" spans="1:4" x14ac:dyDescent="0.25">
      <c r="B99" t="s">
        <v>639</v>
      </c>
    </row>
    <row r="100" spans="1:4" x14ac:dyDescent="0.25">
      <c r="B100" t="s">
        <v>640</v>
      </c>
    </row>
    <row r="101" spans="1:4" x14ac:dyDescent="0.25">
      <c r="B101" t="s">
        <v>641</v>
      </c>
    </row>
    <row r="102" spans="1:4" x14ac:dyDescent="0.25">
      <c r="B102" t="s">
        <v>642</v>
      </c>
    </row>
    <row r="103" spans="1:4" x14ac:dyDescent="0.25">
      <c r="B103" t="s">
        <v>643</v>
      </c>
    </row>
    <row r="104" spans="1:4" x14ac:dyDescent="0.25">
      <c r="B104" t="s">
        <v>351</v>
      </c>
    </row>
    <row r="105" spans="1:4" x14ac:dyDescent="0.25">
      <c r="B105" t="s">
        <v>644</v>
      </c>
      <c r="C105" t="s">
        <v>248</v>
      </c>
      <c r="D105" t="s">
        <v>645</v>
      </c>
    </row>
    <row r="107" spans="1:4" x14ac:dyDescent="0.25">
      <c r="A107" t="s">
        <v>657</v>
      </c>
      <c r="B107" t="s">
        <v>649</v>
      </c>
    </row>
    <row r="108" spans="1:4" x14ac:dyDescent="0.25">
      <c r="B108" t="s">
        <v>650</v>
      </c>
      <c r="C108" t="s">
        <v>248</v>
      </c>
      <c r="D108" t="s">
        <v>651</v>
      </c>
    </row>
    <row r="110" spans="1:4" x14ac:dyDescent="0.25">
      <c r="A110" t="s">
        <v>658</v>
      </c>
      <c r="B110" t="s">
        <v>649</v>
      </c>
    </row>
    <row r="111" spans="1:4" x14ac:dyDescent="0.25">
      <c r="B111" t="s">
        <v>659</v>
      </c>
    </row>
    <row r="112" spans="1:4" x14ac:dyDescent="0.25">
      <c r="B112" t="s">
        <v>660</v>
      </c>
    </row>
    <row r="113" spans="1:4" x14ac:dyDescent="0.25">
      <c r="B113" t="s">
        <v>661</v>
      </c>
      <c r="C113" t="s">
        <v>248</v>
      </c>
      <c r="D113" t="s">
        <v>662</v>
      </c>
    </row>
    <row r="115" spans="1:4" x14ac:dyDescent="0.25">
      <c r="A115" t="s">
        <v>663</v>
      </c>
      <c r="B115" t="s">
        <v>351</v>
      </c>
    </row>
    <row r="116" spans="1:4" x14ac:dyDescent="0.25">
      <c r="B116" t="s">
        <v>664</v>
      </c>
    </row>
    <row r="117" spans="1:4" x14ac:dyDescent="0.25">
      <c r="B117" t="s">
        <v>665</v>
      </c>
    </row>
    <row r="118" spans="1:4" x14ac:dyDescent="0.25">
      <c r="B118" t="s">
        <v>635</v>
      </c>
    </row>
    <row r="119" spans="1:4" x14ac:dyDescent="0.25">
      <c r="B119" t="s">
        <v>666</v>
      </c>
      <c r="C119" t="s">
        <v>248</v>
      </c>
      <c r="D119" t="s">
        <v>667</v>
      </c>
    </row>
    <row r="121" spans="1:4" x14ac:dyDescent="0.25">
      <c r="A121" t="s">
        <v>668</v>
      </c>
      <c r="B121" t="s">
        <v>669</v>
      </c>
      <c r="C121" t="s">
        <v>670</v>
      </c>
      <c r="D121" t="s">
        <v>671</v>
      </c>
    </row>
    <row r="122" spans="1:4" x14ac:dyDescent="0.25">
      <c r="B122" t="s">
        <v>674</v>
      </c>
    </row>
    <row r="123" spans="1:4" x14ac:dyDescent="0.25">
      <c r="B123" t="s">
        <v>675</v>
      </c>
    </row>
    <row r="125" spans="1:4" x14ac:dyDescent="0.25">
      <c r="A125" t="s">
        <v>676</v>
      </c>
      <c r="B125" t="s">
        <v>677</v>
      </c>
      <c r="C125" t="s">
        <v>670</v>
      </c>
      <c r="D125" t="s">
        <v>678</v>
      </c>
    </row>
    <row r="127" spans="1:4" x14ac:dyDescent="0.25">
      <c r="A127" t="s">
        <v>682</v>
      </c>
      <c r="B127" t="s">
        <v>683</v>
      </c>
      <c r="C127" t="s">
        <v>248</v>
      </c>
      <c r="D127" t="s">
        <v>684</v>
      </c>
    </row>
    <row r="130" spans="1:3" x14ac:dyDescent="0.25">
      <c r="A130" t="s">
        <v>687</v>
      </c>
      <c r="B130" t="s">
        <v>688</v>
      </c>
      <c r="C130" t="s">
        <v>670</v>
      </c>
    </row>
    <row r="131" spans="1:3" x14ac:dyDescent="0.25">
      <c r="B131" t="s">
        <v>689</v>
      </c>
    </row>
  </sheetData>
  <phoneticPr fontId="69" type="noConversion"/>
  <pageMargins left="0.7" right="0.7" top="0.75" bottom="0.75" header="0.3" footer="0.3"/>
  <pageSetup orientation="portrait" horizontalDpi="1200" verticalDpi="1200"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50"/>
    <pageSetUpPr fitToPage="1"/>
  </sheetPr>
  <dimension ref="A1:AB116"/>
  <sheetViews>
    <sheetView showGridLines="0" tabSelected="1" zoomScaleNormal="100" workbookViewId="0"/>
  </sheetViews>
  <sheetFormatPr defaultColWidth="0" defaultRowHeight="15" zeroHeight="1" x14ac:dyDescent="0.25"/>
  <cols>
    <col min="1" max="1" width="20.7109375" style="18" customWidth="1"/>
    <col min="2" max="2" width="17.28515625" style="18" customWidth="1"/>
    <col min="3" max="6" width="13.7109375" style="18" customWidth="1"/>
    <col min="7" max="7" width="3.28515625" style="18" customWidth="1"/>
    <col min="8" max="8" width="12.5703125" style="18" customWidth="1"/>
    <col min="9" max="9" width="13.7109375" style="18" customWidth="1"/>
    <col min="10" max="11" width="15.42578125" style="18" customWidth="1"/>
    <col min="12" max="12" width="12.5703125" style="18" customWidth="1"/>
    <col min="13" max="13" width="16.28515625" style="18" customWidth="1"/>
    <col min="14" max="14" width="8.28515625" style="18" customWidth="1"/>
    <col min="15" max="15" width="8.7109375" style="18" hidden="1" customWidth="1"/>
    <col min="16" max="28" width="0" style="18" hidden="1" customWidth="1"/>
    <col min="29" max="16384" width="8.7109375" style="18" hidden="1"/>
  </cols>
  <sheetData>
    <row r="1" spans="1:28" ht="55.15" customHeight="1" x14ac:dyDescent="0.25">
      <c r="A1" s="197" t="str">
        <f>Development!A3&amp;" "&amp;Development!A1</f>
        <v>2025 Fleet Make-Ready Program</v>
      </c>
      <c r="B1" s="198"/>
      <c r="C1" s="198"/>
      <c r="D1" s="198"/>
      <c r="E1" s="198"/>
      <c r="F1" s="198"/>
      <c r="G1" s="198"/>
      <c r="H1" s="200"/>
      <c r="I1" s="200"/>
      <c r="J1" s="200"/>
      <c r="K1" s="200"/>
      <c r="L1" s="200"/>
      <c r="M1" s="200"/>
      <c r="N1" s="200"/>
      <c r="R1" s="46"/>
      <c r="S1" s="46"/>
      <c r="T1" s="46"/>
      <c r="U1" s="46"/>
      <c r="V1" s="46"/>
      <c r="W1" s="46"/>
      <c r="X1" s="46"/>
      <c r="Y1" s="46"/>
      <c r="Z1" s="46"/>
      <c r="AA1" s="46"/>
      <c r="AB1" s="46"/>
    </row>
    <row r="2" spans="1:28" ht="55.15" customHeight="1" thickBot="1" x14ac:dyDescent="0.3">
      <c r="A2" s="293" t="str">
        <f>Development!A1&amp;", Version "&amp;Development!$A$2</f>
        <v>Fleet Make-Ready Program, Version 2.0</v>
      </c>
      <c r="B2" s="212"/>
      <c r="C2" s="212"/>
      <c r="D2" s="212"/>
      <c r="E2" s="212"/>
      <c r="F2" s="212"/>
      <c r="G2" s="212"/>
      <c r="H2" s="213"/>
      <c r="I2" s="213"/>
      <c r="J2" s="213"/>
      <c r="K2" s="213"/>
      <c r="L2" s="213"/>
      <c r="M2" s="213"/>
      <c r="N2" s="213"/>
    </row>
    <row r="3" spans="1:28" s="143" customFormat="1" ht="42.95" customHeight="1" thickTop="1" x14ac:dyDescent="0.3">
      <c r="A3" s="511" t="s">
        <v>535</v>
      </c>
      <c r="B3" s="511"/>
      <c r="C3" s="511"/>
      <c r="D3" s="511"/>
      <c r="E3" s="511"/>
      <c r="F3" s="511"/>
      <c r="G3" s="511"/>
      <c r="H3" s="511"/>
      <c r="I3" s="511"/>
      <c r="J3" s="511"/>
      <c r="K3" s="511"/>
      <c r="L3" s="511"/>
      <c r="M3" s="511"/>
      <c r="N3" s="511"/>
    </row>
    <row r="4" spans="1:28" ht="18.75" thickBot="1" x14ac:dyDescent="0.3">
      <c r="A4" s="512" t="s">
        <v>107</v>
      </c>
      <c r="B4" s="512"/>
      <c r="C4" s="512"/>
      <c r="D4" s="512"/>
      <c r="E4" s="512"/>
      <c r="F4" s="512"/>
      <c r="G4" s="512"/>
      <c r="H4" s="512"/>
      <c r="I4" s="512"/>
      <c r="J4" s="512"/>
      <c r="K4" s="512"/>
      <c r="L4" s="512"/>
      <c r="M4" s="512"/>
    </row>
    <row r="5" spans="1:28" ht="20.100000000000001" customHeight="1" x14ac:dyDescent="0.3">
      <c r="A5" s="507" t="s">
        <v>480</v>
      </c>
      <c r="B5" s="507"/>
      <c r="C5" s="529" t="s">
        <v>82</v>
      </c>
      <c r="D5" s="529"/>
      <c r="E5" s="416" t="s">
        <v>597</v>
      </c>
      <c r="F5"/>
      <c r="G5" s="44"/>
      <c r="H5" s="44"/>
      <c r="I5" s="361"/>
      <c r="L5" s="361"/>
    </row>
    <row r="6" spans="1:28" customFormat="1" ht="4.1500000000000004" customHeight="1" x14ac:dyDescent="0.25">
      <c r="E6" s="361"/>
      <c r="K6" s="18"/>
    </row>
    <row r="7" spans="1:28" ht="20.100000000000001" customHeight="1" x14ac:dyDescent="0.3">
      <c r="A7" s="514" t="s">
        <v>596</v>
      </c>
      <c r="B7" s="515"/>
      <c r="C7" s="499"/>
      <c r="D7" s="499"/>
      <c r="E7"/>
      <c r="G7" s="82" t="s">
        <v>481</v>
      </c>
      <c r="H7" s="499"/>
      <c r="I7" s="499"/>
      <c r="K7" s="82" t="s">
        <v>482</v>
      </c>
      <c r="L7" s="499"/>
      <c r="M7" s="499"/>
    </row>
    <row r="8" spans="1:28" customFormat="1" ht="4.1500000000000004" customHeight="1" x14ac:dyDescent="0.25">
      <c r="E8" s="362"/>
      <c r="J8" s="18"/>
    </row>
    <row r="9" spans="1:28" ht="20.100000000000001" customHeight="1" x14ac:dyDescent="0.3">
      <c r="A9" s="507" t="s">
        <v>484</v>
      </c>
      <c r="B9" s="507"/>
      <c r="C9" s="499"/>
      <c r="D9" s="499"/>
      <c r="F9"/>
      <c r="G9" s="44"/>
      <c r="H9" s="44"/>
      <c r="I9" s="44"/>
      <c r="K9" s="82" t="s">
        <v>483</v>
      </c>
      <c r="L9" s="513"/>
      <c r="M9" s="499"/>
    </row>
    <row r="10" spans="1:28" customFormat="1" ht="4.1500000000000004" customHeight="1" x14ac:dyDescent="0.3">
      <c r="K10" s="82"/>
    </row>
    <row r="11" spans="1:28" ht="20.100000000000001" customHeight="1" x14ac:dyDescent="0.3">
      <c r="A11" s="161" t="s">
        <v>46</v>
      </c>
      <c r="B11" s="79"/>
      <c r="C11" s="499"/>
      <c r="D11" s="499"/>
      <c r="E11" s="499"/>
      <c r="F11" s="499"/>
      <c r="G11" s="362"/>
      <c r="H11" s="82" t="s">
        <v>0</v>
      </c>
      <c r="I11" s="516"/>
      <c r="J11" s="516"/>
      <c r="K11" s="82" t="s">
        <v>1</v>
      </c>
      <c r="L11" s="516"/>
      <c r="M11" s="516"/>
    </row>
    <row r="12" spans="1:28" customFormat="1" ht="4.1500000000000004" customHeight="1" x14ac:dyDescent="0.25">
      <c r="G12" s="361"/>
      <c r="N12" s="18"/>
    </row>
    <row r="13" spans="1:28" ht="20.100000000000001" customHeight="1" x14ac:dyDescent="0.3">
      <c r="A13" s="510" t="s">
        <v>485</v>
      </c>
      <c r="B13" s="510"/>
      <c r="C13" s="499"/>
      <c r="D13" s="499"/>
      <c r="E13" s="499"/>
      <c r="F13" s="499"/>
      <c r="G13" s="362"/>
      <c r="H13" s="82" t="s">
        <v>0</v>
      </c>
      <c r="I13" s="516"/>
      <c r="J13" s="516"/>
      <c r="K13" s="82" t="s">
        <v>1</v>
      </c>
      <c r="L13" s="516"/>
      <c r="M13" s="516"/>
    </row>
    <row r="14" spans="1:28" customFormat="1" ht="4.1500000000000004" customHeight="1" x14ac:dyDescent="0.3">
      <c r="K14" s="82"/>
      <c r="L14" s="18"/>
      <c r="M14" s="18"/>
      <c r="N14" s="18"/>
    </row>
    <row r="15" spans="1:28" customFormat="1" ht="20.100000000000001" customHeight="1" x14ac:dyDescent="0.3">
      <c r="A15" s="510" t="s">
        <v>486</v>
      </c>
      <c r="B15" s="510"/>
      <c r="C15" s="499" t="s">
        <v>82</v>
      </c>
      <c r="D15" s="499"/>
      <c r="E15" s="362"/>
      <c r="F15" s="272" t="s">
        <v>315</v>
      </c>
      <c r="G15" s="271"/>
      <c r="H15" s="271"/>
      <c r="I15" s="271"/>
      <c r="K15" s="82"/>
      <c r="L15" s="18"/>
      <c r="M15" s="18"/>
      <c r="N15" s="18"/>
    </row>
    <row r="16" spans="1:28" ht="14.65" customHeight="1" x14ac:dyDescent="0.3">
      <c r="A16" s="79"/>
      <c r="B16" s="79"/>
      <c r="D16"/>
      <c r="E16" s="83"/>
      <c r="F16" s="83"/>
      <c r="G16" s="44"/>
      <c r="H16" s="44"/>
    </row>
    <row r="17" spans="1:15" ht="20.100000000000001" customHeight="1" x14ac:dyDescent="0.3">
      <c r="A17" s="79" t="s">
        <v>49</v>
      </c>
      <c r="B17" s="79"/>
      <c r="C17" s="499"/>
      <c r="D17" s="499"/>
      <c r="E17" s="499"/>
      <c r="F17" s="499"/>
      <c r="G17" s="44"/>
      <c r="H17" s="44"/>
      <c r="J17" s="503" t="s">
        <v>2</v>
      </c>
      <c r="K17" s="503"/>
      <c r="L17" s="505"/>
      <c r="M17" s="505"/>
    </row>
    <row r="18" spans="1:15" customFormat="1" ht="4.1500000000000004" customHeight="1" x14ac:dyDescent="0.25">
      <c r="I18" s="18"/>
    </row>
    <row r="19" spans="1:15" ht="20.100000000000001" customHeight="1" x14ac:dyDescent="0.3">
      <c r="A19" s="79" t="s">
        <v>4</v>
      </c>
      <c r="B19" s="79"/>
      <c r="C19" s="508"/>
      <c r="D19" s="508"/>
      <c r="E19" s="508"/>
      <c r="F19" s="508"/>
      <c r="G19"/>
      <c r="H19"/>
      <c r="K19" s="82" t="s">
        <v>50</v>
      </c>
      <c r="L19" s="505"/>
      <c r="M19" s="505"/>
      <c r="N19"/>
      <c r="O19"/>
    </row>
    <row r="20" spans="1:15" ht="14.65" customHeight="1" x14ac:dyDescent="0.3">
      <c r="A20" s="81"/>
      <c r="B20" s="81"/>
      <c r="C20" s="44"/>
      <c r="D20" s="44"/>
      <c r="E20" s="44"/>
      <c r="F20" s="44"/>
      <c r="G20" s="44"/>
      <c r="H20" s="44"/>
      <c r="J20" s="81"/>
      <c r="K20" s="44"/>
      <c r="L20" s="44"/>
      <c r="M20" s="44"/>
      <c r="N20"/>
    </row>
    <row r="21" spans="1:15" ht="20.100000000000001" customHeight="1" x14ac:dyDescent="0.25">
      <c r="A21" s="209" t="s">
        <v>192</v>
      </c>
      <c r="B21" s="47"/>
      <c r="C21" s="499" t="s">
        <v>82</v>
      </c>
      <c r="D21" s="499"/>
      <c r="E21"/>
      <c r="F21"/>
      <c r="G21"/>
      <c r="H21"/>
      <c r="J21" s="527" t="s">
        <v>190</v>
      </c>
      <c r="K21" s="527"/>
      <c r="L21" s="499" t="s">
        <v>82</v>
      </c>
      <c r="M21" s="499"/>
    </row>
    <row r="22" spans="1:15" ht="14.65" customHeight="1" x14ac:dyDescent="0.3">
      <c r="A22" s="211" t="s">
        <v>193</v>
      </c>
      <c r="B22" s="210"/>
      <c r="C22" s="210"/>
      <c r="D22" s="44"/>
      <c r="E22" s="44"/>
      <c r="F22" s="44"/>
      <c r="G22" s="44"/>
      <c r="H22" s="44"/>
      <c r="I22" s="44"/>
      <c r="J22" s="81"/>
      <c r="K22" s="81"/>
      <c r="L22" s="81"/>
      <c r="M22" s="81"/>
    </row>
    <row r="23" spans="1:15" ht="20.100000000000001" customHeight="1" x14ac:dyDescent="0.3">
      <c r="A23" s="209" t="s">
        <v>555</v>
      </c>
      <c r="B23" s="47"/>
      <c r="C23" s="499" t="s">
        <v>82</v>
      </c>
      <c r="D23" s="499"/>
      <c r="E23" s="44"/>
      <c r="F23" s="528" t="s">
        <v>556</v>
      </c>
      <c r="G23" s="528"/>
      <c r="H23" s="528"/>
      <c r="I23" s="528"/>
      <c r="J23" s="499" t="s">
        <v>82</v>
      </c>
      <c r="K23" s="499"/>
      <c r="L23" s="81"/>
      <c r="M23" s="81"/>
    </row>
    <row r="24" spans="1:15" ht="20.100000000000001" customHeight="1" x14ac:dyDescent="0.3">
      <c r="A24" s="211"/>
      <c r="B24" s="210"/>
      <c r="C24" s="210"/>
      <c r="D24" s="44"/>
      <c r="E24" s="44"/>
      <c r="F24" s="528"/>
      <c r="G24" s="528"/>
      <c r="H24" s="528"/>
      <c r="I24" s="528"/>
      <c r="J24" s="81"/>
      <c r="K24" s="81"/>
      <c r="L24" s="81"/>
      <c r="M24" s="81"/>
    </row>
    <row r="25" spans="1:15" ht="18.75" thickBot="1" x14ac:dyDescent="0.3">
      <c r="A25" s="512" t="s">
        <v>191</v>
      </c>
      <c r="B25" s="512"/>
      <c r="C25" s="512"/>
      <c r="D25" s="512"/>
      <c r="E25" s="512"/>
      <c r="F25" s="512"/>
      <c r="G25" s="512"/>
      <c r="H25" s="512"/>
      <c r="I25" s="512"/>
      <c r="J25" s="512"/>
      <c r="K25" s="512"/>
      <c r="L25" s="512"/>
      <c r="M25" s="512"/>
    </row>
    <row r="26" spans="1:15" ht="20.100000000000001" customHeight="1" x14ac:dyDescent="0.3">
      <c r="A26" s="507" t="s">
        <v>487</v>
      </c>
      <c r="B26" s="507"/>
      <c r="C26" s="499"/>
      <c r="D26" s="499"/>
      <c r="E26" s="499"/>
      <c r="F26" s="499"/>
      <c r="G26" s="362"/>
      <c r="H26" s="44"/>
      <c r="I26" s="44"/>
      <c r="J26"/>
      <c r="K26"/>
      <c r="L26"/>
      <c r="M26"/>
    </row>
    <row r="27" spans="1:15" customFormat="1" ht="4.1500000000000004" customHeight="1" x14ac:dyDescent="0.25"/>
    <row r="28" spans="1:15" ht="20.100000000000001" customHeight="1" x14ac:dyDescent="0.3">
      <c r="A28" s="509" t="s">
        <v>489</v>
      </c>
      <c r="B28" s="510"/>
      <c r="C28" s="499"/>
      <c r="D28" s="499"/>
      <c r="E28" s="499"/>
      <c r="F28" s="499"/>
      <c r="G28" s="362"/>
      <c r="H28" s="82" t="s">
        <v>0</v>
      </c>
      <c r="I28" s="499"/>
      <c r="J28" s="499"/>
      <c r="K28" s="362"/>
      <c r="L28" s="82" t="s">
        <v>1</v>
      </c>
      <c r="M28" s="394"/>
      <c r="N28" s="362"/>
    </row>
    <row r="29" spans="1:15" ht="14.65" customHeight="1" x14ac:dyDescent="0.3">
      <c r="A29" s="160"/>
      <c r="B29" s="161"/>
      <c r="C29"/>
      <c r="D29"/>
      <c r="E29"/>
      <c r="F29"/>
      <c r="G29"/>
      <c r="H29" s="44"/>
      <c r="K29"/>
    </row>
    <row r="30" spans="1:15" ht="20.100000000000001" customHeight="1" x14ac:dyDescent="0.3">
      <c r="A30" s="507" t="s">
        <v>488</v>
      </c>
      <c r="B30" s="507"/>
      <c r="C30" s="499"/>
      <c r="D30" s="499"/>
      <c r="E30" s="499"/>
      <c r="F30" s="499"/>
      <c r="G30" s="362"/>
      <c r="J30" s="503" t="s">
        <v>2</v>
      </c>
      <c r="K30" s="503"/>
      <c r="L30" s="505"/>
      <c r="M30" s="505"/>
      <c r="N30" s="362"/>
    </row>
    <row r="31" spans="1:15" customFormat="1" ht="4.1500000000000004" customHeight="1" x14ac:dyDescent="0.25">
      <c r="H31" s="18"/>
      <c r="I31" s="18"/>
    </row>
    <row r="32" spans="1:15" ht="20.100000000000001" customHeight="1" x14ac:dyDescent="0.3">
      <c r="A32" s="507" t="s">
        <v>4</v>
      </c>
      <c r="B32" s="507"/>
      <c r="C32" s="508"/>
      <c r="D32" s="499"/>
      <c r="E32" s="499"/>
      <c r="F32" s="499"/>
      <c r="G32" s="362"/>
      <c r="J32" s="503" t="s">
        <v>50</v>
      </c>
      <c r="K32" s="503"/>
      <c r="L32" s="505"/>
      <c r="M32" s="505"/>
      <c r="N32" s="362"/>
    </row>
    <row r="33" spans="1:14" ht="28.15" customHeight="1" x14ac:dyDescent="0.3">
      <c r="A33" s="81"/>
      <c r="B33" s="81"/>
      <c r="C33" s="44"/>
      <c r="D33" s="44"/>
      <c r="E33" s="44"/>
      <c r="F33" s="44"/>
      <c r="G33" s="44"/>
      <c r="J33" s="44"/>
      <c r="K33" s="44"/>
      <c r="L33" s="44"/>
      <c r="M33" s="44"/>
    </row>
    <row r="34" spans="1:14" ht="20.100000000000001" customHeight="1" x14ac:dyDescent="0.25">
      <c r="A34"/>
      <c r="B34"/>
      <c r="C34"/>
      <c r="D34"/>
      <c r="F34"/>
      <c r="G34"/>
      <c r="J34" s="504" t="s">
        <v>190</v>
      </c>
      <c r="K34" s="504"/>
      <c r="L34" s="499" t="s">
        <v>82</v>
      </c>
      <c r="M34" s="499"/>
    </row>
    <row r="35" spans="1:14" customFormat="1" ht="28.15" customHeight="1" thickBot="1" x14ac:dyDescent="0.3">
      <c r="A35" s="512" t="s">
        <v>276</v>
      </c>
      <c r="B35" s="512"/>
      <c r="C35" s="512"/>
      <c r="D35" s="512"/>
      <c r="E35" s="512"/>
      <c r="F35" s="512"/>
      <c r="G35" s="512"/>
      <c r="H35" s="512"/>
      <c r="I35" s="512"/>
      <c r="J35" s="512"/>
      <c r="K35" s="512"/>
      <c r="L35" s="512"/>
      <c r="M35" s="512"/>
    </row>
    <row r="36" spans="1:14" customFormat="1" ht="28.15" customHeight="1" x14ac:dyDescent="0.3">
      <c r="A36" s="18"/>
      <c r="B36" s="18"/>
      <c r="C36" s="18"/>
      <c r="D36" s="18"/>
      <c r="E36" s="501" t="str">
        <f>IF(OR(C5=References!$A$4,C5="",IF(C5=References!$A$23,FALSE,OR(C7="",H7="",L7="")),C9="",C11="",C15="",C19="",L9="",I11="",L11="",AND(L17="",L19=""),C26="",C28="",C30="",C32="",I28="",OR(C23="",C23=References!A4),M28="",AND(L30="",L32=""),IF(C23="No",J23=""),IF(C23="No",J23=References!A4),L34="",C21="",L21="",C15=References!$A$4,C21=References!$A$4,L21=References!$A$4,L34=References!$A$4),"*Please Complete All Above Fields*","")</f>
        <v>*Please Complete All Above Fields*</v>
      </c>
      <c r="F36" s="501"/>
      <c r="G36" s="501"/>
      <c r="H36" s="501"/>
      <c r="I36" s="44"/>
      <c r="J36" s="18"/>
      <c r="K36" s="26" t="s">
        <v>652</v>
      </c>
      <c r="L36" s="506" t="str">
        <f>IF(OR(E36="*Please Complete All Above Fields*",'Fleet Description'!J15="Missing Information",'Fleet Description'!J41="Missing Information"),"Missing Information",IF(Qualifying_Index!C10="No",0,Qualifying_Index!H10))</f>
        <v>Missing Information</v>
      </c>
      <c r="M36" s="506"/>
    </row>
    <row r="37" spans="1:14" customFormat="1" ht="28.15" customHeight="1" x14ac:dyDescent="0.3">
      <c r="A37" s="18"/>
      <c r="B37" s="18"/>
      <c r="C37" s="18"/>
      <c r="D37" s="18"/>
      <c r="E37" s="502"/>
      <c r="F37" s="502"/>
      <c r="G37" s="502"/>
      <c r="H37" s="502"/>
      <c r="I37" s="44"/>
      <c r="J37" s="18"/>
      <c r="K37" s="26" t="s">
        <v>653</v>
      </c>
      <c r="L37" s="506" t="str">
        <f>IF(OR(E36="*Please Complete All Above Fields*",'Fleet Description'!J15="Missing Information",'Fleet Description'!J41="Missing Information"),"Missing Information",IF(Qualifying_Index!C10="No",0,Qualifying_Index!G10))</f>
        <v>Missing Information</v>
      </c>
      <c r="M37" s="506"/>
    </row>
    <row r="38" spans="1:14" customFormat="1" ht="28.15" customHeight="1" x14ac:dyDescent="0.3">
      <c r="A38" s="18"/>
      <c r="B38" s="18"/>
      <c r="C38" s="18"/>
      <c r="D38" s="18"/>
      <c r="E38" s="502"/>
      <c r="F38" s="502"/>
      <c r="G38" s="502"/>
      <c r="H38" s="502"/>
      <c r="I38" s="44"/>
      <c r="J38" s="18"/>
      <c r="K38" s="26" t="s">
        <v>277</v>
      </c>
      <c r="L38" s="506" t="str">
        <f>IF(OR(E36="*Please Complete All Above Fields*",'Fleet Description'!J15="Missing Information",'Fleet Description'!J41="Missing Information"),"Missing Information",IF(Qualifying_Index!C10="No",0,L36+L37))</f>
        <v>Missing Information</v>
      </c>
      <c r="M38" s="506"/>
    </row>
    <row r="39" spans="1:14" customFormat="1" ht="28.15" customHeight="1" x14ac:dyDescent="0.3">
      <c r="A39" s="18"/>
      <c r="B39" s="18"/>
      <c r="C39" s="18"/>
      <c r="D39" s="18"/>
      <c r="E39" s="502"/>
      <c r="F39" s="502"/>
      <c r="G39" s="502"/>
      <c r="H39" s="502"/>
      <c r="I39" s="44"/>
      <c r="J39" s="18"/>
      <c r="K39" s="26" t="s">
        <v>457</v>
      </c>
      <c r="L39" s="500" t="str">
        <f>IF(OR(E36="*Please Complete All Above Fields*",'Fleet Description'!J15="Missing Information",'Fleet Description'!J41="Missing Information"),"Missing Information",IF(Qualifying_Index!C10="No",0,Qualifying_Index!J10))</f>
        <v>Missing Information</v>
      </c>
      <c r="M39" s="500"/>
    </row>
    <row r="40" spans="1:14" ht="36" customHeight="1" x14ac:dyDescent="0.25">
      <c r="A40" s="519" t="s">
        <v>543</v>
      </c>
      <c r="B40" s="519"/>
      <c r="C40" s="519"/>
      <c r="D40" s="519"/>
      <c r="E40" s="519"/>
      <c r="F40" s="519"/>
      <c r="G40" s="519"/>
      <c r="H40" s="519"/>
      <c r="I40" s="519"/>
      <c r="J40" s="519"/>
      <c r="K40" s="519"/>
      <c r="L40" s="519"/>
      <c r="M40" s="519"/>
    </row>
    <row r="41" spans="1:14" ht="32.1" customHeight="1" x14ac:dyDescent="0.3">
      <c r="A41" s="525" t="s">
        <v>490</v>
      </c>
      <c r="B41" s="526"/>
      <c r="C41" s="499"/>
      <c r="D41" s="499"/>
      <c r="E41" s="499"/>
      <c r="F41" s="499"/>
      <c r="G41" s="499"/>
      <c r="H41" s="499"/>
      <c r="I41" s="499"/>
      <c r="J41" s="366"/>
      <c r="K41" s="80"/>
      <c r="L41" s="80"/>
      <c r="M41" s="80"/>
    </row>
    <row r="42" spans="1:14" ht="14.65" customHeight="1" x14ac:dyDescent="0.3">
      <c r="A42" s="78"/>
      <c r="B42" s="78"/>
      <c r="C42" s="78"/>
      <c r="D42" s="78"/>
      <c r="E42" s="78"/>
      <c r="F42" s="78"/>
      <c r="G42" s="80"/>
      <c r="H42" s="80"/>
      <c r="I42" s="80"/>
      <c r="K42" s="80"/>
      <c r="L42" s="80"/>
      <c r="M42" s="80"/>
    </row>
    <row r="43" spans="1:14" ht="32.1" customHeight="1" x14ac:dyDescent="0.3">
      <c r="A43" s="520" t="s">
        <v>491</v>
      </c>
      <c r="B43" s="521"/>
      <c r="C43" s="499"/>
      <c r="D43" s="499"/>
      <c r="E43" s="499"/>
      <c r="F43" s="499"/>
      <c r="G43" s="499"/>
      <c r="H43" s="499"/>
      <c r="I43" s="499"/>
      <c r="J43" s="367"/>
      <c r="K43" s="44"/>
      <c r="L43" s="44"/>
      <c r="M43" s="44"/>
    </row>
    <row r="44" spans="1:14" ht="14.65" customHeight="1" x14ac:dyDescent="0.3">
      <c r="A44" s="77"/>
      <c r="B44" s="78"/>
      <c r="C44" s="80"/>
      <c r="D44" s="80"/>
      <c r="E44" s="80"/>
      <c r="F44" s="80"/>
      <c r="G44" s="80"/>
      <c r="H44" s="80"/>
      <c r="I44" s="80"/>
      <c r="J44" s="44"/>
      <c r="K44" s="44"/>
      <c r="L44" s="44"/>
      <c r="M44" s="44"/>
    </row>
    <row r="45" spans="1:14" ht="32.1" customHeight="1" x14ac:dyDescent="0.3">
      <c r="A45" s="520" t="s">
        <v>492</v>
      </c>
      <c r="B45" s="521"/>
      <c r="C45" s="522"/>
      <c r="D45" s="522"/>
      <c r="E45" s="522"/>
      <c r="F45" s="522"/>
      <c r="G45" s="522"/>
      <c r="H45" s="522"/>
      <c r="I45" s="522"/>
      <c r="K45" s="82" t="s">
        <v>456</v>
      </c>
      <c r="L45" s="523"/>
      <c r="M45" s="524"/>
      <c r="N45" s="362"/>
    </row>
    <row r="46" spans="1:14" customFormat="1" ht="14.65" customHeight="1" x14ac:dyDescent="0.3">
      <c r="A46" s="77"/>
      <c r="B46" s="77"/>
      <c r="C46" s="316" t="s">
        <v>493</v>
      </c>
      <c r="D46" s="44"/>
      <c r="E46" s="44"/>
      <c r="F46" s="44"/>
      <c r="G46" s="44"/>
      <c r="H46" s="44"/>
      <c r="I46" s="44"/>
      <c r="J46" s="23"/>
      <c r="K46" s="23"/>
      <c r="L46" s="17"/>
      <c r="M46" s="17"/>
    </row>
    <row r="47" spans="1:14" customFormat="1" ht="28.15" customHeight="1" x14ac:dyDescent="0.3">
      <c r="A47" s="77"/>
      <c r="B47" s="77"/>
      <c r="C47" s="44"/>
      <c r="D47" s="44"/>
      <c r="E47" s="44"/>
      <c r="F47" s="44"/>
      <c r="G47" s="44"/>
      <c r="H47" s="44"/>
      <c r="I47" s="44"/>
      <c r="J47" s="23"/>
      <c r="K47" s="23"/>
      <c r="L47" s="17"/>
      <c r="M47" s="17"/>
    </row>
    <row r="48" spans="1:14" ht="14.65" customHeight="1" x14ac:dyDescent="0.3">
      <c r="A48" s="388"/>
      <c r="B48" s="44"/>
      <c r="C48" s="44"/>
      <c r="D48" s="44"/>
      <c r="E48" s="44"/>
      <c r="F48" s="44"/>
      <c r="G48" s="44"/>
      <c r="H48" s="44"/>
      <c r="I48" s="44"/>
      <c r="K48" s="49" t="s">
        <v>72</v>
      </c>
      <c r="L48" s="50" t="s">
        <v>62</v>
      </c>
      <c r="M48" s="244"/>
    </row>
    <row r="49" spans="1:14" ht="14.65" customHeight="1" x14ac:dyDescent="0.3">
      <c r="A49" s="44"/>
      <c r="B49" s="44"/>
      <c r="C49" s="44"/>
      <c r="D49" s="44"/>
      <c r="E49" s="44"/>
      <c r="F49" s="44"/>
      <c r="G49" s="44"/>
      <c r="H49" s="44"/>
      <c r="I49" s="44"/>
      <c r="J49" s="44"/>
      <c r="K49" s="44"/>
      <c r="L49" s="44"/>
      <c r="M49" s="44"/>
    </row>
    <row r="50" spans="1:14" ht="14.65" customHeight="1" x14ac:dyDescent="0.3">
      <c r="A50" s="27" t="s">
        <v>59</v>
      </c>
      <c r="B50" s="100" t="str">
        <f>Development!A2</f>
        <v>2.0</v>
      </c>
      <c r="C50" s="29"/>
      <c r="D50" s="517"/>
      <c r="E50" s="517"/>
      <c r="F50" s="517"/>
      <c r="G50" s="518"/>
      <c r="H50" s="518"/>
      <c r="I50" s="518"/>
      <c r="J50" s="30"/>
      <c r="K50" s="30"/>
      <c r="L50" s="255" t="s">
        <v>61</v>
      </c>
      <c r="M50" s="32" t="str">
        <f>Development!A4</f>
        <v>8.1.25</v>
      </c>
      <c r="N50" s="32"/>
    </row>
    <row r="51" spans="1:14" ht="56.1" hidden="1" customHeight="1" x14ac:dyDescent="0.25"/>
    <row r="52" spans="1:14" x14ac:dyDescent="0.25"/>
    <row r="62" spans="1:14" ht="19.899999999999999" hidden="1" customHeight="1" x14ac:dyDescent="0.25"/>
    <row r="84" x14ac:dyDescent="0.25"/>
    <row r="99" x14ac:dyDescent="0.25"/>
    <row r="100" x14ac:dyDescent="0.25"/>
    <row r="113" x14ac:dyDescent="0.25"/>
    <row r="114" x14ac:dyDescent="0.25"/>
    <row r="115" x14ac:dyDescent="0.25"/>
    <row r="116" x14ac:dyDescent="0.25"/>
  </sheetData>
  <sheetProtection algorithmName="SHA-512" hashValue="82RsWeZ+TTaIqUWCaeLHdkHtqiRdwcYTddwy4dyS/fvRyhHoNrrnjPUPsYKNOUt8hIlYftZNv8L3pAixsGDWEA==" saltValue="uxN/+GGCISUxyffg8MVmog==" spinCount="100000" sheet="1" objects="1" scenarios="1"/>
  <mergeCells count="63">
    <mergeCell ref="A26:B26"/>
    <mergeCell ref="J23:K23"/>
    <mergeCell ref="C5:D5"/>
    <mergeCell ref="H7:I7"/>
    <mergeCell ref="C9:D9"/>
    <mergeCell ref="C7:D7"/>
    <mergeCell ref="C26:F26"/>
    <mergeCell ref="L11:M11"/>
    <mergeCell ref="L13:M13"/>
    <mergeCell ref="A25:M25"/>
    <mergeCell ref="L21:M21"/>
    <mergeCell ref="C21:D21"/>
    <mergeCell ref="J17:K17"/>
    <mergeCell ref="L19:M19"/>
    <mergeCell ref="J21:K21"/>
    <mergeCell ref="A15:B15"/>
    <mergeCell ref="C15:D15"/>
    <mergeCell ref="C19:F19"/>
    <mergeCell ref="C23:D23"/>
    <mergeCell ref="F23:I24"/>
    <mergeCell ref="D50:F50"/>
    <mergeCell ref="G50:I50"/>
    <mergeCell ref="A40:M40"/>
    <mergeCell ref="A43:B43"/>
    <mergeCell ref="C43:I43"/>
    <mergeCell ref="A45:B45"/>
    <mergeCell ref="C45:I45"/>
    <mergeCell ref="L45:M45"/>
    <mergeCell ref="A41:B41"/>
    <mergeCell ref="C41:I41"/>
    <mergeCell ref="A3:N3"/>
    <mergeCell ref="L36:M36"/>
    <mergeCell ref="A35:M35"/>
    <mergeCell ref="C17:F17"/>
    <mergeCell ref="C13:F13"/>
    <mergeCell ref="A4:M4"/>
    <mergeCell ref="A5:B5"/>
    <mergeCell ref="L7:M7"/>
    <mergeCell ref="A9:B9"/>
    <mergeCell ref="L9:M9"/>
    <mergeCell ref="C11:F11"/>
    <mergeCell ref="A7:B7"/>
    <mergeCell ref="I11:J11"/>
    <mergeCell ref="I13:J13"/>
    <mergeCell ref="A13:B13"/>
    <mergeCell ref="L17:M17"/>
    <mergeCell ref="A32:B32"/>
    <mergeCell ref="C32:F32"/>
    <mergeCell ref="A30:B30"/>
    <mergeCell ref="C30:F30"/>
    <mergeCell ref="A28:B28"/>
    <mergeCell ref="C28:F28"/>
    <mergeCell ref="I28:J28"/>
    <mergeCell ref="L39:M39"/>
    <mergeCell ref="E36:H39"/>
    <mergeCell ref="J30:K30"/>
    <mergeCell ref="J32:K32"/>
    <mergeCell ref="J34:K34"/>
    <mergeCell ref="L34:M34"/>
    <mergeCell ref="L32:M32"/>
    <mergeCell ref="L30:M30"/>
    <mergeCell ref="L37:M37"/>
    <mergeCell ref="L38:M38"/>
  </mergeCells>
  <conditionalFormatting sqref="A1:H1">
    <cfRule type="cellIs" dxfId="26" priority="11" stopIfTrue="1" operator="equal">
      <formula>"Missing Info"</formula>
    </cfRule>
  </conditionalFormatting>
  <conditionalFormatting sqref="F15">
    <cfRule type="expression" dxfId="23" priority="6">
      <formula>$C$15="Select…"</formula>
    </cfRule>
  </conditionalFormatting>
  <conditionalFormatting sqref="F23:K24">
    <cfRule type="expression" dxfId="22" priority="3">
      <formula>$C$23&lt;&gt;"No"</formula>
    </cfRule>
  </conditionalFormatting>
  <dataValidations disablePrompts="1" count="3">
    <dataValidation type="whole" operator="greaterThanOrEqual" allowBlank="1" showInputMessage="1" showErrorMessage="1" sqref="C7 L7:M7 M28" xr:uid="{00000000-0002-0000-0200-000000000000}">
      <formula1>0</formula1>
    </dataValidation>
    <dataValidation type="date" operator="greaterThanOrEqual" allowBlank="1" showInputMessage="1" showErrorMessage="1" sqref="L9:M9" xr:uid="{00000000-0002-0000-0200-000001000000}">
      <formula1>43831</formula1>
    </dataValidation>
    <dataValidation operator="greaterThanOrEqual" allowBlank="1" showInputMessage="1" showErrorMessage="1" sqref="M48" xr:uid="{00000000-0002-0000-0200-000002000000}"/>
  </dataValidations>
  <hyperlinks>
    <hyperlink ref="F15" r:id="rId1" xr:uid="{00000000-0004-0000-0200-000000000000}"/>
  </hyperlinks>
  <pageMargins left="0.7" right="0.7" top="0.75" bottom="0.75" header="0.3" footer="0.3"/>
  <pageSetup scale="54"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extLst>
    <ext xmlns:x14="http://schemas.microsoft.com/office/spreadsheetml/2009/9/main" uri="{78C0D931-6437-407d-A8EE-F0AAD7539E65}">
      <x14:conditionalFormattings>
        <x14:conditionalFormatting xmlns:xm="http://schemas.microsoft.com/office/excel/2006/main">
          <x14:cfRule type="expression" priority="2" id="{93A1B678-9557-46FC-8BF4-9B03D8A3D6F4}">
            <xm:f>$C$5=References!$A$23</xm:f>
            <x14:dxf>
              <font>
                <color theme="0"/>
              </font>
            </x14:dxf>
          </x14:cfRule>
          <xm:sqref>A7:B7 G7 K7</xm:sqref>
        </x14:conditionalFormatting>
        <x14:conditionalFormatting xmlns:xm="http://schemas.microsoft.com/office/excel/2006/main">
          <x14:cfRule type="expression" priority="1" id="{22F5EE7E-7513-4A3A-B215-1FFD5D6E1788}">
            <xm:f>$C$5=References!$A$23</xm:f>
            <x14:dxf>
              <font>
                <color theme="0"/>
              </font>
              <fill>
                <patternFill patternType="none">
                  <bgColor auto="1"/>
                </patternFill>
              </fill>
              <border>
                <left/>
                <right/>
                <top/>
                <bottom/>
                <vertical/>
                <horizontal/>
              </border>
            </x14:dxf>
          </x14:cfRule>
          <xm:sqref>C7:D7 H7:I7 L7:M7</xm:sqref>
        </x14:conditionalFormatting>
        <x14:conditionalFormatting xmlns:xm="http://schemas.microsoft.com/office/excel/2006/main">
          <x14:cfRule type="expression" priority="4" id="{D9BCBA38-35E6-41C5-8556-D9445E7BE207}">
            <xm:f>IF($C$5=References!$A$23,FALSE,TRUE)</xm:f>
            <x14:dxf>
              <font>
                <color theme="0"/>
              </font>
            </x14:dxf>
          </x14:cfRule>
          <xm:sqref>E5</xm:sqref>
        </x14:conditionalFormatting>
      </x14:conditionalFormattings>
    </ext>
    <ext xmlns:x14="http://schemas.microsoft.com/office/spreadsheetml/2009/9/main" uri="{CCE6A557-97BC-4b89-ADB6-D9C93CAAB3DF}">
      <x14:dataValidations xmlns:xm="http://schemas.microsoft.com/office/excel/2006/main" disablePrompts="1" count="6">
        <x14:dataValidation type="list" allowBlank="1" showInputMessage="1" showErrorMessage="1" xr:uid="{00000000-0002-0000-0200-000003000000}">
          <x14:formula1>
            <xm:f>References!$A$16:$A$19</xm:f>
          </x14:formula1>
          <xm:sqref>L21:M21 L34:M34</xm:sqref>
        </x14:dataValidation>
        <x14:dataValidation type="list" operator="greaterThanOrEqual" allowBlank="1" showInputMessage="1" showErrorMessage="1" xr:uid="{00000000-0002-0000-0200-000004000000}">
          <x14:formula1>
            <xm:f>References!$A$22:$A$25</xm:f>
          </x14:formula1>
          <xm:sqref>C5</xm:sqref>
        </x14:dataValidation>
        <x14:dataValidation type="list" allowBlank="1" showInputMessage="1" showErrorMessage="1" xr:uid="{00000000-0002-0000-0200-000005000000}">
          <x14:formula1>
            <xm:f>References!$A$41:$A$44</xm:f>
          </x14:formula1>
          <xm:sqref>C15:D15</xm:sqref>
        </x14:dataValidation>
        <x14:dataValidation type="list" allowBlank="1" showInputMessage="1" showErrorMessage="1" xr:uid="{00000000-0002-0000-0200-000006000000}">
          <x14:formula1>
            <xm:f>References!$A$10:$A$12</xm:f>
          </x14:formula1>
          <xm:sqref>C21</xm:sqref>
        </x14:dataValidation>
        <x14:dataValidation type="list" allowBlank="1" showInputMessage="1" showErrorMessage="1" xr:uid="{3DFF7B50-5B45-472C-8184-D3D901B698C4}">
          <x14:formula1>
            <xm:f>References!$A$4:$A$6</xm:f>
          </x14:formula1>
          <xm:sqref>C23:D23</xm:sqref>
        </x14:dataValidation>
        <x14:dataValidation type="list" allowBlank="1" showInputMessage="1" showErrorMessage="1" xr:uid="{55570FE7-0DAE-44D1-B716-0696B3DA5C8F}">
          <x14:formula1>
            <xm:f>References!$A$4:$A$7</xm:f>
          </x14:formula1>
          <xm:sqref>J23:K23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7">
    <tabColor rgb="FF00B050"/>
  </sheetPr>
  <dimension ref="A1:Z58"/>
  <sheetViews>
    <sheetView showGridLines="0" zoomScaleNormal="100" zoomScaleSheetLayoutView="80" workbookViewId="0"/>
  </sheetViews>
  <sheetFormatPr defaultColWidth="0" defaultRowHeight="0" customHeight="1" zeroHeight="1" x14ac:dyDescent="0.25"/>
  <cols>
    <col min="1" max="2" width="16.5703125" style="18" customWidth="1"/>
    <col min="3" max="3" width="22.5703125" style="18" customWidth="1"/>
    <col min="4" max="5" width="16.5703125" style="18" customWidth="1"/>
    <col min="6" max="6" width="23.7109375" style="18" customWidth="1"/>
    <col min="7" max="7" width="6.85546875" style="18" customWidth="1"/>
    <col min="8" max="8" width="32.5703125" style="18" customWidth="1"/>
    <col min="9" max="9" width="22.5703125" style="18" customWidth="1"/>
    <col min="10" max="10" width="8.5703125" style="18" customWidth="1"/>
    <col min="11" max="11" width="16.5703125" style="18" customWidth="1"/>
    <col min="12" max="12" width="1.7109375" style="18" hidden="1" customWidth="1"/>
    <col min="13" max="16384" width="0" style="18" hidden="1"/>
  </cols>
  <sheetData>
    <row r="1" spans="1:26" ht="55.15" customHeight="1" x14ac:dyDescent="0.25">
      <c r="A1" s="197" t="str">
        <f>Development!A3&amp;" "&amp;Development!A1</f>
        <v>2025 Fleet Make-Ready Program</v>
      </c>
      <c r="B1" s="198"/>
      <c r="C1" s="198"/>
      <c r="D1" s="198"/>
      <c r="E1" s="198"/>
      <c r="F1" s="198"/>
      <c r="G1" s="198"/>
      <c r="H1" s="200"/>
      <c r="I1" s="200"/>
      <c r="J1" s="200"/>
      <c r="K1" s="200"/>
      <c r="L1" s="200"/>
      <c r="P1" s="46"/>
      <c r="Q1" s="46"/>
      <c r="R1" s="46"/>
      <c r="S1" s="46"/>
      <c r="T1" s="46"/>
      <c r="U1" s="46"/>
      <c r="V1" s="46"/>
      <c r="W1" s="46"/>
      <c r="X1" s="46"/>
      <c r="Y1" s="46"/>
      <c r="Z1" s="46"/>
    </row>
    <row r="2" spans="1:26" ht="55.15" customHeight="1" thickBot="1" x14ac:dyDescent="0.3">
      <c r="A2" s="294" t="str">
        <f>Development!A1&amp;", Version "&amp;Development!$A$2</f>
        <v>Fleet Make-Ready Program, Version 2.0</v>
      </c>
      <c r="B2" s="204"/>
      <c r="C2" s="204"/>
      <c r="D2" s="204"/>
      <c r="E2" s="206"/>
      <c r="F2" s="198"/>
      <c r="G2" s="198"/>
      <c r="H2" s="200"/>
      <c r="I2" s="200"/>
      <c r="J2" s="200"/>
      <c r="K2" s="200"/>
      <c r="L2" s="200"/>
    </row>
    <row r="3" spans="1:26" ht="15" customHeight="1" thickTop="1" x14ac:dyDescent="0.3">
      <c r="A3" s="143"/>
      <c r="B3" s="143"/>
      <c r="C3" s="143"/>
      <c r="D3" s="143"/>
      <c r="E3" s="143"/>
      <c r="F3" s="143"/>
      <c r="G3" s="143"/>
      <c r="H3" s="143"/>
      <c r="I3" s="143"/>
      <c r="J3" s="143"/>
      <c r="K3" s="143"/>
      <c r="L3" s="143"/>
    </row>
    <row r="4" spans="1:26" ht="17.649999999999999" customHeight="1" thickBot="1" x14ac:dyDescent="0.3">
      <c r="A4" s="432" t="s">
        <v>365</v>
      </c>
      <c r="B4" s="432"/>
      <c r="C4" s="432"/>
      <c r="D4" s="432"/>
      <c r="E4" s="432"/>
      <c r="F4" s="432"/>
      <c r="G4" s="432"/>
      <c r="H4" s="432"/>
      <c r="I4" s="432"/>
      <c r="J4" s="432"/>
      <c r="K4" s="432"/>
    </row>
    <row r="5" spans="1:26" ht="4.1500000000000004" customHeight="1" x14ac:dyDescent="0.25">
      <c r="A5" s="48"/>
      <c r="B5" s="48"/>
      <c r="C5" s="48"/>
      <c r="D5" s="48"/>
      <c r="E5" s="48"/>
      <c r="F5" s="48"/>
      <c r="G5" s="48"/>
      <c r="H5" s="48"/>
      <c r="I5" s="48"/>
      <c r="J5" s="48"/>
      <c r="K5" s="48"/>
    </row>
    <row r="6" spans="1:26" customFormat="1" ht="30" customHeight="1" x14ac:dyDescent="0.3">
      <c r="A6" s="18"/>
      <c r="B6" s="205" t="s">
        <v>494</v>
      </c>
      <c r="C6" s="393" t="s">
        <v>82</v>
      </c>
      <c r="D6" s="535" t="s">
        <v>458</v>
      </c>
      <c r="E6" s="535"/>
      <c r="F6" s="534"/>
      <c r="G6" s="534"/>
      <c r="H6" s="205" t="s">
        <v>362</v>
      </c>
      <c r="I6" s="393"/>
      <c r="K6" s="364"/>
    </row>
    <row r="7" spans="1:26" ht="12.6" customHeight="1" x14ac:dyDescent="0.25">
      <c r="A7" s="207"/>
      <c r="B7" s="369"/>
      <c r="C7"/>
      <c r="D7"/>
      <c r="E7"/>
      <c r="F7"/>
      <c r="G7"/>
      <c r="I7" s="536" t="s">
        <v>460</v>
      </c>
      <c r="K7" s="83"/>
    </row>
    <row r="8" spans="1:26" customFormat="1" ht="30" customHeight="1" x14ac:dyDescent="0.3">
      <c r="A8" s="530" t="s">
        <v>495</v>
      </c>
      <c r="B8" s="530"/>
      <c r="C8" s="393" t="s">
        <v>82</v>
      </c>
      <c r="D8" s="18"/>
      <c r="E8" s="18"/>
      <c r="F8" s="18"/>
      <c r="G8" s="18"/>
      <c r="H8" s="18"/>
      <c r="I8" s="537"/>
      <c r="K8" s="363"/>
    </row>
    <row r="9" spans="1:26" customFormat="1" ht="12.6" customHeight="1" x14ac:dyDescent="0.25">
      <c r="A9" s="18"/>
      <c r="B9" s="369"/>
      <c r="D9" s="18"/>
      <c r="E9" s="18"/>
      <c r="F9" s="18"/>
      <c r="G9" s="18"/>
      <c r="H9" s="18"/>
      <c r="I9" s="207"/>
    </row>
    <row r="10" spans="1:26" customFormat="1" ht="30" customHeight="1" x14ac:dyDescent="0.3">
      <c r="A10" s="530" t="s">
        <v>496</v>
      </c>
      <c r="B10" s="530"/>
      <c r="C10" s="393" t="s">
        <v>82</v>
      </c>
      <c r="D10" s="18"/>
      <c r="E10" s="273"/>
      <c r="F10" s="18"/>
      <c r="G10" s="18"/>
      <c r="H10" s="18"/>
      <c r="I10" s="207"/>
      <c r="K10" s="363"/>
    </row>
    <row r="11" spans="1:26" customFormat="1" ht="12.6" customHeight="1" x14ac:dyDescent="0.25">
      <c r="A11" s="18"/>
      <c r="B11" s="369"/>
      <c r="C11" s="18"/>
      <c r="D11" s="18"/>
      <c r="E11" s="273"/>
      <c r="F11" s="18"/>
      <c r="G11" s="18"/>
      <c r="H11" s="18"/>
      <c r="I11" s="207"/>
    </row>
    <row r="12" spans="1:26" customFormat="1" ht="30" customHeight="1" x14ac:dyDescent="0.3">
      <c r="A12" s="530" t="s">
        <v>497</v>
      </c>
      <c r="B12" s="530"/>
      <c r="C12" s="393" t="s">
        <v>82</v>
      </c>
      <c r="D12" s="530" t="s">
        <v>305</v>
      </c>
      <c r="E12" s="530"/>
      <c r="F12" s="534" t="s">
        <v>82</v>
      </c>
      <c r="G12" s="534"/>
      <c r="H12" s="205" t="s">
        <v>304</v>
      </c>
      <c r="I12" s="395"/>
      <c r="K12" s="363"/>
    </row>
    <row r="13" spans="1:26" customFormat="1" ht="12.6" customHeight="1" x14ac:dyDescent="0.25">
      <c r="A13" s="18"/>
      <c r="B13" s="369"/>
      <c r="C13" s="18"/>
      <c r="D13" s="18"/>
      <c r="E13" s="18"/>
      <c r="F13" s="18"/>
      <c r="G13" s="18"/>
      <c r="H13" s="18"/>
      <c r="I13" s="207"/>
    </row>
    <row r="14" spans="1:26" customFormat="1" ht="30" customHeight="1" x14ac:dyDescent="0.3">
      <c r="A14" s="530" t="s">
        <v>498</v>
      </c>
      <c r="B14" s="530"/>
      <c r="C14" s="393" t="s">
        <v>82</v>
      </c>
      <c r="D14" s="18"/>
      <c r="E14" s="18"/>
      <c r="F14" s="18"/>
      <c r="G14" s="18"/>
      <c r="H14" s="18"/>
      <c r="I14" s="207"/>
      <c r="K14" s="363"/>
    </row>
    <row r="15" spans="1:26" customFormat="1" ht="20.100000000000001" customHeight="1" x14ac:dyDescent="0.25">
      <c r="A15" s="368"/>
      <c r="B15" s="368"/>
      <c r="D15" s="18"/>
      <c r="E15" s="18"/>
      <c r="F15" s="18"/>
      <c r="G15" s="18"/>
      <c r="H15" s="18"/>
      <c r="I15" s="433" t="s">
        <v>501</v>
      </c>
      <c r="J15" s="434" t="str">
        <f>IF(OR(C6="",C8="",C10="",C12="",C14="",C6=References!A4,C8=References!A4,C10=References!A4,C12=References!A4,C14=References!A4,IF(C12="Yes",OR(F12="",F12=References!A4),FALSE),IF(F12="Other",OR(I12=""),FALSE),IF(C6="yes",OR(F6="",I6="",F6=References!A4),FALSE)),"Missing Information", "Complete")</f>
        <v>Missing Information</v>
      </c>
      <c r="K15" s="363"/>
    </row>
    <row r="16" spans="1:26" customFormat="1" ht="14.45" customHeight="1" x14ac:dyDescent="0.25">
      <c r="A16" s="389"/>
      <c r="B16" s="18"/>
      <c r="C16" s="18"/>
      <c r="D16" s="18"/>
      <c r="E16" s="18"/>
      <c r="F16" s="18"/>
      <c r="G16" s="18"/>
      <c r="H16" s="18"/>
      <c r="I16" s="18"/>
      <c r="J16" s="18"/>
    </row>
    <row r="17" spans="1:11" ht="17.649999999999999" customHeight="1" thickBot="1" x14ac:dyDescent="0.3">
      <c r="A17" s="538" t="s">
        <v>344</v>
      </c>
      <c r="B17" s="538"/>
      <c r="C17" s="538"/>
      <c r="D17" s="538"/>
      <c r="E17" s="538"/>
      <c r="F17" s="538"/>
      <c r="G17" s="538"/>
      <c r="H17" s="538"/>
      <c r="I17" s="538"/>
      <c r="J17" s="538"/>
      <c r="K17" s="538"/>
    </row>
    <row r="18" spans="1:11" customFormat="1" ht="4.1500000000000004" customHeight="1" x14ac:dyDescent="0.25">
      <c r="A18" s="18"/>
      <c r="B18" s="18"/>
      <c r="C18" s="18"/>
      <c r="D18" s="18"/>
      <c r="E18" s="18"/>
      <c r="F18" s="18"/>
      <c r="G18" s="18"/>
      <c r="H18" s="18"/>
      <c r="I18" s="207"/>
    </row>
    <row r="19" spans="1:11" customFormat="1" ht="30" customHeight="1" x14ac:dyDescent="0.3">
      <c r="A19" s="18"/>
      <c r="B19" s="205" t="s">
        <v>499</v>
      </c>
      <c r="C19" s="393" t="s">
        <v>82</v>
      </c>
      <c r="D19" s="18"/>
      <c r="E19" s="205" t="s">
        <v>500</v>
      </c>
      <c r="F19" s="531" t="s">
        <v>424</v>
      </c>
      <c r="G19" s="531"/>
      <c r="H19" s="18"/>
      <c r="I19" s="18"/>
    </row>
    <row r="20" spans="1:11" customFormat="1" ht="4.1500000000000004" customHeight="1" x14ac:dyDescent="0.25">
      <c r="A20" s="264"/>
      <c r="B20" s="205"/>
      <c r="C20" s="270"/>
      <c r="D20" s="270"/>
      <c r="E20" s="270"/>
      <c r="H20" s="18"/>
      <c r="I20" s="207"/>
    </row>
    <row r="21" spans="1:11" customFormat="1" ht="30" customHeight="1" x14ac:dyDescent="0.3">
      <c r="A21" s="264"/>
      <c r="B21" s="205" t="s">
        <v>333</v>
      </c>
      <c r="C21" s="393" t="s">
        <v>82</v>
      </c>
      <c r="D21" s="270"/>
      <c r="E21" s="205" t="s">
        <v>425</v>
      </c>
      <c r="F21" s="531"/>
      <c r="G21" s="531"/>
      <c r="H21" s="18"/>
      <c r="I21" s="320"/>
      <c r="J21" s="18"/>
    </row>
    <row r="22" spans="1:11" customFormat="1" ht="15.75" customHeight="1" x14ac:dyDescent="0.25">
      <c r="A22" s="18"/>
      <c r="B22" s="18"/>
      <c r="C22" s="458" t="s">
        <v>619</v>
      </c>
      <c r="D22" s="18"/>
      <c r="E22" s="18"/>
      <c r="F22" s="18"/>
      <c r="G22" s="18"/>
      <c r="H22" s="18"/>
      <c r="I22" s="207"/>
    </row>
    <row r="23" spans="1:11" customFormat="1" ht="30" customHeight="1" x14ac:dyDescent="0.3">
      <c r="A23" s="18"/>
      <c r="B23" s="205" t="s">
        <v>449</v>
      </c>
      <c r="C23" s="393" t="s">
        <v>82</v>
      </c>
      <c r="D23" s="18"/>
      <c r="E23" s="18"/>
      <c r="F23" s="18"/>
      <c r="G23" s="18"/>
      <c r="H23" s="18"/>
      <c r="I23" s="18"/>
      <c r="J23" s="18"/>
      <c r="K23" s="362"/>
    </row>
    <row r="24" spans="1:11" customFormat="1" ht="4.1500000000000004" customHeight="1" x14ac:dyDescent="0.25">
      <c r="A24" s="18"/>
      <c r="B24" s="18"/>
      <c r="C24" s="18"/>
      <c r="D24" s="18"/>
      <c r="E24" s="18"/>
      <c r="F24" s="18"/>
      <c r="G24" s="18"/>
      <c r="H24" s="18"/>
    </row>
    <row r="25" spans="1:11" ht="30" customHeight="1" x14ac:dyDescent="0.25">
      <c r="C25" s="390" t="s">
        <v>322</v>
      </c>
      <c r="F25" s="390" t="s">
        <v>381</v>
      </c>
      <c r="G25" s="390"/>
      <c r="I25" s="390" t="s">
        <v>320</v>
      </c>
      <c r="K25" s="365"/>
    </row>
    <row r="26" spans="1:11" ht="4.1500000000000004" customHeight="1" x14ac:dyDescent="0.25">
      <c r="C26" s="319"/>
      <c r="F26" s="319"/>
      <c r="G26" s="319"/>
      <c r="I26" s="319"/>
    </row>
    <row r="27" spans="1:11" ht="30" customHeight="1" x14ac:dyDescent="0.3">
      <c r="B27" s="205" t="s">
        <v>413</v>
      </c>
      <c r="C27" s="436"/>
      <c r="E27" s="205" t="s">
        <v>413</v>
      </c>
      <c r="F27" s="532"/>
      <c r="G27" s="532"/>
      <c r="H27" s="205" t="s">
        <v>413</v>
      </c>
      <c r="I27" s="436"/>
    </row>
    <row r="28" spans="1:11" ht="4.1500000000000004" customHeight="1" x14ac:dyDescent="0.25"/>
    <row r="29" spans="1:11" ht="30" customHeight="1" x14ac:dyDescent="0.3">
      <c r="B29" s="205" t="s">
        <v>347</v>
      </c>
      <c r="C29" s="436"/>
      <c r="E29" s="205" t="s">
        <v>347</v>
      </c>
      <c r="F29" s="532"/>
      <c r="G29" s="532"/>
      <c r="H29" s="205" t="s">
        <v>347</v>
      </c>
      <c r="I29" s="436"/>
    </row>
    <row r="30" spans="1:11" s="321" customFormat="1" ht="9.9499999999999993" customHeight="1" thickBot="1" x14ac:dyDescent="0.3">
      <c r="A30"/>
      <c r="B30"/>
      <c r="C30"/>
      <c r="D30"/>
      <c r="E30"/>
      <c r="F30"/>
      <c r="G30"/>
      <c r="H30"/>
      <c r="I30"/>
      <c r="J30"/>
      <c r="K30"/>
    </row>
    <row r="31" spans="1:11" customFormat="1" ht="30" customHeight="1" thickTop="1" x14ac:dyDescent="0.3">
      <c r="A31" s="18"/>
      <c r="B31" s="18"/>
      <c r="C31" s="18"/>
      <c r="D31" s="18"/>
      <c r="E31" s="205" t="s">
        <v>332</v>
      </c>
      <c r="F31" s="533" t="str">
        <f>IF(C21="Select…","",SUM(C27,F27,I27))</f>
        <v/>
      </c>
      <c r="G31" s="533"/>
      <c r="H31" s="205" t="s">
        <v>414</v>
      </c>
      <c r="I31" s="437" t="str">
        <f>IF(C21="Select…","",(C27*C29)+(F27*F29)+(I27*I29))</f>
        <v/>
      </c>
    </row>
    <row r="32" spans="1:11" customFormat="1" ht="4.3499999999999996" customHeight="1" x14ac:dyDescent="0.3">
      <c r="A32" s="18"/>
      <c r="B32" s="205"/>
      <c r="C32" s="435"/>
      <c r="D32" s="18"/>
      <c r="E32" s="205"/>
      <c r="F32" s="435"/>
      <c r="G32" s="435"/>
      <c r="H32" s="18"/>
    </row>
    <row r="33" spans="1:11" customFormat="1" ht="20.100000000000001" customHeight="1" thickBot="1" x14ac:dyDescent="0.3">
      <c r="A33" s="18"/>
      <c r="B33" s="391" t="s">
        <v>459</v>
      </c>
      <c r="C33" s="323"/>
      <c r="D33" s="322"/>
      <c r="E33" s="322"/>
      <c r="F33" s="323"/>
      <c r="G33" s="323"/>
      <c r="H33" s="322"/>
      <c r="I33" s="323"/>
    </row>
    <row r="34" spans="1:11" customFormat="1" ht="20.100000000000001" customHeight="1" x14ac:dyDescent="0.25">
      <c r="A34" s="18"/>
      <c r="B34" s="18"/>
      <c r="C34" s="18"/>
      <c r="D34" s="18"/>
      <c r="E34" s="18"/>
      <c r="F34" s="18"/>
      <c r="G34" s="18"/>
      <c r="H34" s="18"/>
    </row>
    <row r="35" spans="1:11" customFormat="1" ht="30" customHeight="1" x14ac:dyDescent="0.3">
      <c r="A35" s="18"/>
      <c r="B35" s="205" t="s">
        <v>446</v>
      </c>
      <c r="C35" s="436"/>
      <c r="D35" s="18"/>
      <c r="E35" s="205" t="s">
        <v>448</v>
      </c>
      <c r="F35" s="436"/>
      <c r="H35" s="205" t="s">
        <v>346</v>
      </c>
      <c r="I35" s="436"/>
    </row>
    <row r="36" spans="1:11" customFormat="1" ht="4.1500000000000004" customHeight="1" x14ac:dyDescent="0.25">
      <c r="A36" s="18"/>
      <c r="B36" s="18"/>
      <c r="C36" s="18"/>
      <c r="D36" s="18"/>
      <c r="E36" s="18"/>
      <c r="F36" s="18"/>
      <c r="H36" s="18"/>
    </row>
    <row r="37" spans="1:11" customFormat="1" ht="30" customHeight="1" x14ac:dyDescent="0.3">
      <c r="A37" s="18"/>
      <c r="B37" s="18"/>
      <c r="D37" s="18"/>
      <c r="E37" s="205" t="s">
        <v>345</v>
      </c>
      <c r="F37" s="393"/>
      <c r="H37" s="205" t="s">
        <v>654</v>
      </c>
      <c r="I37" s="436"/>
    </row>
    <row r="38" spans="1:11" ht="4.3499999999999996" customHeight="1" x14ac:dyDescent="0.25"/>
    <row r="39" spans="1:11" ht="30" customHeight="1" x14ac:dyDescent="0.3">
      <c r="H39" s="205" t="s">
        <v>503</v>
      </c>
      <c r="I39" s="437" t="str">
        <f>IF(OR(I35="",I37=""),"",I37*I35)</f>
        <v/>
      </c>
    </row>
    <row r="40" spans="1:11" ht="14.65" customHeight="1" x14ac:dyDescent="0.25"/>
    <row r="41" spans="1:11" ht="20.100000000000001" customHeight="1" x14ac:dyDescent="0.25">
      <c r="A41"/>
      <c r="B41"/>
      <c r="C41"/>
      <c r="D41"/>
      <c r="E41"/>
      <c r="F41"/>
      <c r="G41"/>
      <c r="H41"/>
      <c r="I41" s="433" t="s">
        <v>501</v>
      </c>
      <c r="J41" s="434" t="str">
        <f>IF(OR(C19="",C19=References!A4,C21="",C21=References!A4,C23="",C23=References!A4,F21="",F19="",F19=References!A4,F19=References!A62,IF(C23=References!$C$45,IF(OR('Fleet Description'!C35="",'Fleet Description'!F35="",'Fleet Description'!I35="",'Fleet Description'!F37="",'Fleet Description'!I39=""),TRUE,FALSE),FALSE),IFERROR(IF(SEARCH("Light",C21,1)=1,IF(OR(C27="",C29=""),TRUE,FALSE),FALSE),FALSE),IFERROR(IF(OR(SEARCH("medium",C21,1)=1,SEARCH("medium",C21,1)=7),IF(OR(F27="",F29=""),TRUE,FALSE),FALSE),FALSE),IFERROR(IF(OR(SEARCH("Heavy",C21,1)=1,SEARCH("heavy",C21,1)=7,SEARCH("heavy",C21,1)=8),IF(OR(I27="",I29=""),TRUE,FALSE),FALSE),FALSE),IF(C21=References!$C$34,IF(OR(C27="",C29="",F27="",F29="",I27="",I29=""),TRUE,FALSE),FALSE)),"Missing Information", "Complete")</f>
        <v>Missing Information</v>
      </c>
    </row>
    <row r="42" spans="1:11" ht="14.65" customHeight="1" x14ac:dyDescent="0.25">
      <c r="A42"/>
      <c r="B42"/>
      <c r="C42"/>
      <c r="D42"/>
      <c r="E42"/>
      <c r="F42"/>
      <c r="G42"/>
      <c r="H42"/>
      <c r="I42"/>
      <c r="J42"/>
      <c r="K42"/>
    </row>
    <row r="43" spans="1:11" ht="14.65" hidden="1" customHeight="1" x14ac:dyDescent="0.25">
      <c r="A43"/>
      <c r="B43"/>
      <c r="C43"/>
      <c r="D43"/>
      <c r="E43"/>
      <c r="F43"/>
      <c r="G43"/>
      <c r="H43"/>
      <c r="I43"/>
      <c r="J43"/>
      <c r="K43"/>
    </row>
    <row r="44" spans="1:11" ht="14.65" hidden="1" customHeight="1" x14ac:dyDescent="0.25">
      <c r="A44"/>
      <c r="B44"/>
      <c r="C44"/>
      <c r="D44"/>
      <c r="E44"/>
      <c r="F44"/>
      <c r="G44"/>
      <c r="H44"/>
      <c r="I44"/>
      <c r="J44"/>
      <c r="K44"/>
    </row>
    <row r="45" spans="1:11" ht="14.65" hidden="1" customHeight="1" x14ac:dyDescent="0.25">
      <c r="A45"/>
      <c r="B45"/>
      <c r="C45"/>
      <c r="D45"/>
      <c r="E45"/>
      <c r="F45"/>
      <c r="G45"/>
      <c r="H45"/>
      <c r="I45"/>
      <c r="J45"/>
      <c r="K45"/>
    </row>
    <row r="46" spans="1:11" ht="14.65" hidden="1" customHeight="1" x14ac:dyDescent="0.25"/>
    <row r="47" spans="1:11" ht="14.65" hidden="1" customHeight="1" x14ac:dyDescent="0.25"/>
    <row r="48" spans="1:11" ht="14.65" hidden="1" customHeight="1" x14ac:dyDescent="0.25"/>
    <row r="49" spans="1:12" ht="14.65" hidden="1" customHeight="1" x14ac:dyDescent="0.25"/>
    <row r="50" spans="1:12" ht="14.65" hidden="1" customHeight="1" x14ac:dyDescent="0.25"/>
    <row r="51" spans="1:12" ht="14.65" hidden="1" customHeight="1" x14ac:dyDescent="0.25"/>
    <row r="52" spans="1:12" ht="14.65" hidden="1" customHeight="1" x14ac:dyDescent="0.25"/>
    <row r="53" spans="1:12" ht="14.65" hidden="1" customHeight="1" x14ac:dyDescent="0.25"/>
    <row r="54" spans="1:12" ht="8.1" customHeight="1" x14ac:dyDescent="0.25"/>
    <row r="55" spans="1:12" ht="19.899999999999999" customHeight="1" x14ac:dyDescent="0.3">
      <c r="A55" s="27" t="s">
        <v>59</v>
      </c>
      <c r="B55" s="100" t="str">
        <f>Development!A2</f>
        <v>2.0</v>
      </c>
      <c r="C55" s="29"/>
      <c r="D55" s="517"/>
      <c r="E55" s="517"/>
      <c r="F55" s="517"/>
      <c r="G55" s="237"/>
      <c r="H55" s="19"/>
      <c r="I55" s="30"/>
      <c r="J55" s="31" t="s">
        <v>61</v>
      </c>
      <c r="K55" s="274" t="str">
        <f>Development!A4</f>
        <v>8.1.25</v>
      </c>
      <c r="L55" s="19"/>
    </row>
    <row r="56" spans="1:12" ht="14.65" customHeight="1" x14ac:dyDescent="0.25"/>
    <row r="57" spans="1:12" ht="14.65" customHeight="1" x14ac:dyDescent="0.25"/>
    <row r="58" spans="1:12" ht="14.65" customHeight="1" x14ac:dyDescent="0.25"/>
  </sheetData>
  <sheetProtection algorithmName="SHA-512" hashValue="zsRAd7kxFO8fblICgNbty7t4l9Hd0y7vdxfZf+f/979H/FYu+oP/onF6aFXGaO0mOxBsz5d3jvaygHwABLNxTQ==" saltValue="fDVhJX4YvxfhZokf6EizUg==" spinCount="100000" sheet="1" objects="1" scenarios="1"/>
  <mergeCells count="16">
    <mergeCell ref="D6:E6"/>
    <mergeCell ref="A8:B8"/>
    <mergeCell ref="D12:E12"/>
    <mergeCell ref="I7:I8"/>
    <mergeCell ref="A17:K17"/>
    <mergeCell ref="A12:B12"/>
    <mergeCell ref="F6:G6"/>
    <mergeCell ref="D55:F55"/>
    <mergeCell ref="A14:B14"/>
    <mergeCell ref="A10:B10"/>
    <mergeCell ref="F19:G19"/>
    <mergeCell ref="F21:G21"/>
    <mergeCell ref="F27:G27"/>
    <mergeCell ref="F29:G29"/>
    <mergeCell ref="F31:G31"/>
    <mergeCell ref="F12:G12"/>
  </mergeCells>
  <conditionalFormatting sqref="A1:H1">
    <cfRule type="cellIs" dxfId="21" priority="82" stopIfTrue="1" operator="equal">
      <formula>"Missing Info"</formula>
    </cfRule>
  </conditionalFormatting>
  <conditionalFormatting sqref="C6 C21">
    <cfRule type="expression" dxfId="18" priority="56">
      <formula>#REF!="Cooling"</formula>
    </cfRule>
  </conditionalFormatting>
  <conditionalFormatting sqref="C6:C14 C20:C21">
    <cfRule type="expression" dxfId="17" priority="114">
      <formula>#REF!="Select…"</formula>
    </cfRule>
  </conditionalFormatting>
  <conditionalFormatting sqref="C8 C10 C12 C14 F31 C32">
    <cfRule type="expression" dxfId="16" priority="5">
      <formula>#REF!="Cooling"</formula>
    </cfRule>
  </conditionalFormatting>
  <conditionalFormatting sqref="C19">
    <cfRule type="expression" dxfId="15" priority="61">
      <formula>#REF!="Cooling"</formula>
    </cfRule>
  </conditionalFormatting>
  <conditionalFormatting sqref="C23">
    <cfRule type="expression" dxfId="14" priority="33">
      <formula>#REF!="Cooling"</formula>
    </cfRule>
  </conditionalFormatting>
  <conditionalFormatting sqref="D12:F12">
    <cfRule type="expression" dxfId="13" priority="23">
      <formula>$C$12&lt;&gt;"Yes"</formula>
    </cfRule>
  </conditionalFormatting>
  <conditionalFormatting sqref="F6 D6 H6:I6 I7">
    <cfRule type="expression" dxfId="12" priority="21">
      <formula>$C$6&lt;&gt;"Yes"</formula>
    </cfRule>
  </conditionalFormatting>
  <conditionalFormatting sqref="F19 I31 F32:G32">
    <cfRule type="expression" dxfId="11" priority="44">
      <formula>#REF!="Cooling"</formula>
    </cfRule>
  </conditionalFormatting>
  <conditionalFormatting sqref="F21">
    <cfRule type="expression" dxfId="10" priority="19">
      <formula>#REF!="Cooling"</formula>
    </cfRule>
  </conditionalFormatting>
  <conditionalFormatting sqref="F6:G6">
    <cfRule type="expression" dxfId="9" priority="4">
      <formula>$C$6="Yes"</formula>
    </cfRule>
  </conditionalFormatting>
  <conditionalFormatting sqref="F12:G12">
    <cfRule type="expression" dxfId="8" priority="3">
      <formula>$C$12="Yes"</formula>
    </cfRule>
  </conditionalFormatting>
  <conditionalFormatting sqref="H12:I12">
    <cfRule type="expression" dxfId="7" priority="24">
      <formula>$F$12&lt;&gt;"Other"</formula>
    </cfRule>
  </conditionalFormatting>
  <dataValidations count="3">
    <dataValidation type="whole" operator="lessThanOrEqual" allowBlank="1" showInputMessage="1" showErrorMessage="1" sqref="I6" xr:uid="{00000000-0002-0000-0300-000001000000}">
      <formula1>F6</formula1>
    </dataValidation>
    <dataValidation operator="greaterThanOrEqual" allowBlank="1" showInputMessage="1" showErrorMessage="1" sqref="C32 F31" xr:uid="{00000000-0002-0000-0300-000000000000}"/>
    <dataValidation type="whole" operator="greaterThanOrEqual" allowBlank="1" showInputMessage="1" showErrorMessage="1" sqref="F21" xr:uid="{F63CDE8B-624E-447E-B77E-3DBE55DDD30F}">
      <formula1>0</formula1>
    </dataValidation>
  </dataValidations>
  <pageMargins left="0.7" right="0.7" top="0.75" bottom="0.75" header="0.3" footer="0.3"/>
  <pageSetup scale="4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extLst>
    <ext xmlns:x14="http://schemas.microsoft.com/office/spreadsheetml/2009/9/main" uri="{78C0D931-6437-407d-A8EE-F0AAD7539E65}">
      <x14:conditionalFormattings>
        <x14:conditionalFormatting xmlns:xm="http://schemas.microsoft.com/office/excel/2006/main">
          <x14:cfRule type="expression" priority="119" id="{5D226115-D5A1-4307-B026-213F0AE467D4}">
            <xm:f>$C$23=References!$C$43</xm:f>
            <x14:dxf>
              <font>
                <color theme="0"/>
              </font>
              <fill>
                <patternFill patternType="none">
                  <bgColor auto="1"/>
                </patternFill>
              </fill>
              <border>
                <left/>
                <right/>
                <top/>
                <bottom/>
                <vertical/>
                <horizontal/>
              </border>
            </x14:dxf>
          </x14:cfRule>
          <x14:cfRule type="expression" priority="120" id="{C462253B-353F-459C-BB80-6A4234D002AD}">
            <xm:f>$C$23=References!$C$44</xm:f>
            <x14:dxf>
              <font>
                <color theme="0"/>
              </font>
              <fill>
                <patternFill patternType="none">
                  <bgColor auto="1"/>
                </patternFill>
              </fill>
              <border>
                <left/>
                <right/>
                <top/>
                <bottom/>
                <vertical/>
                <horizontal/>
              </border>
            </x14:dxf>
          </x14:cfRule>
          <xm:sqref>B33:I34 B35:F36 B37 D37:F37 H39:I39</xm:sqref>
        </x14:conditionalFormatting>
        <x14:conditionalFormatting xmlns:xm="http://schemas.microsoft.com/office/excel/2006/main">
          <x14:cfRule type="expression" priority="1" id="{20A6CE21-4A29-4AE0-8660-A1F02D586828}">
            <xm:f>$C$23=References!$C$43</xm:f>
            <x14:dxf>
              <font>
                <color theme="0"/>
              </font>
              <fill>
                <patternFill patternType="none">
                  <bgColor auto="1"/>
                </patternFill>
              </fill>
              <border>
                <left/>
                <right/>
                <top/>
                <bottom/>
                <vertical/>
                <horizontal/>
              </border>
            </x14:dxf>
          </x14:cfRule>
          <x14:cfRule type="expression" priority="2" id="{C1786B79-5BA9-4C6D-A2E0-33C48043611C}">
            <xm:f>$C$23=References!$C$44</xm:f>
            <x14:dxf>
              <font>
                <color theme="0"/>
              </font>
              <fill>
                <patternFill patternType="none">
                  <bgColor auto="1"/>
                </patternFill>
              </fill>
              <border>
                <left/>
                <right/>
                <top/>
                <bottom/>
                <vertical/>
                <horizontal/>
              </border>
            </x14:dxf>
          </x14:cfRule>
          <xm:sqref>H35:I37</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00000000-0002-0000-0300-000003000000}">
          <x14:formula1>
            <xm:f>References!$C$37:$C$40</xm:f>
          </x14:formula1>
          <xm:sqref>C19</xm:sqref>
        </x14:dataValidation>
        <x14:dataValidation type="list" allowBlank="1" showInputMessage="1" showErrorMessage="1" xr:uid="{00000000-0002-0000-0300-000004000000}">
          <x14:formula1>
            <xm:f>References!$A$33:$A$38</xm:f>
          </x14:formula1>
          <xm:sqref>F12</xm:sqref>
        </x14:dataValidation>
        <x14:dataValidation type="list" allowBlank="1" showInputMessage="1" showErrorMessage="1" xr:uid="{00000000-0002-0000-0300-000006000000}">
          <x14:formula1>
            <xm:f>References!$E$17:$E$22</xm:f>
          </x14:formula1>
          <xm:sqref>F6</xm:sqref>
        </x14:dataValidation>
        <x14:dataValidation type="list" allowBlank="1" showInputMessage="1" showErrorMessage="1" xr:uid="{00000000-0002-0000-0300-000007000000}">
          <x14:formula1>
            <xm:f>References!$C$27:$C$34</xm:f>
          </x14:formula1>
          <xm:sqref>C21</xm:sqref>
        </x14:dataValidation>
        <x14:dataValidation type="list" allowBlank="1" showInputMessage="1" showErrorMessage="1" xr:uid="{82A61AB2-E965-41F4-81E3-5F77410A53D8}">
          <x14:formula1>
            <xm:f>References!$A$4:$A$7</xm:f>
          </x14:formula1>
          <xm:sqref>C6 C8 C10 C12 C14</xm:sqref>
        </x14:dataValidation>
        <x14:dataValidation type="list" allowBlank="1" showInputMessage="1" showErrorMessage="1" xr:uid="{00000000-0002-0000-0300-000005000000}">
          <x14:formula1>
            <xm:f>References!$C$43:$C$46</xm:f>
          </x14:formula1>
          <xm:sqref>C23</xm:sqref>
        </x14:dataValidation>
        <x14:dataValidation type="list" allowBlank="1" showInputMessage="1" showErrorMessage="1" xr:uid="{69D4E2F5-D09E-4D61-8883-9593BD4F2E52}">
          <x14:formula1>
            <xm:f>IF($C$19=References!$C$37,References!$A$62,IF($C$19=References!$C$39,References!$A$48:$A$50,IF($C$19=References!$C$38,References!$A$51:$A$55,References!$A$56:$A$61)))</xm:f>
          </x14:formula1>
          <xm:sqref>F19:G19</xm:sqref>
        </x14:dataValidation>
        <x14:dataValidation type="list" allowBlank="1" showInputMessage="1" showErrorMessage="1" xr:uid="{ABD98931-66EB-46EF-9818-7CA3F47D3F11}">
          <x14:formula1>
            <xm:f>References!$E$33:$E$37</xm:f>
          </x14:formula1>
          <xm:sqref>F37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
    <tabColor rgb="FFFF0000"/>
  </sheetPr>
  <dimension ref="A1:AX62"/>
  <sheetViews>
    <sheetView topLeftCell="A15" zoomScale="120" zoomScaleNormal="120" workbookViewId="0">
      <selection activeCell="D6" sqref="D6"/>
    </sheetView>
  </sheetViews>
  <sheetFormatPr defaultRowHeight="15" x14ac:dyDescent="0.25"/>
  <cols>
    <col min="1" max="1" width="30" customWidth="1"/>
    <col min="2" max="2" width="44.28515625" customWidth="1"/>
    <col min="3" max="3" width="36.28515625" customWidth="1"/>
    <col min="4" max="4" width="25.28515625" customWidth="1"/>
    <col min="5" max="5" width="27.5703125" customWidth="1"/>
    <col min="6" max="6" width="33.7109375" bestFit="1" customWidth="1"/>
    <col min="7" max="7" width="19.28515625" bestFit="1" customWidth="1"/>
    <col min="8" max="8" width="27.5703125" customWidth="1"/>
    <col min="9" max="9" width="15" bestFit="1" customWidth="1"/>
    <col min="10" max="10" width="20.7109375" customWidth="1"/>
    <col min="11" max="11" width="29.5703125" bestFit="1" customWidth="1"/>
    <col min="12" max="12" width="29.28515625" customWidth="1"/>
    <col min="13" max="13" width="23.28515625" bestFit="1" customWidth="1"/>
    <col min="14" max="14" width="35" customWidth="1"/>
    <col min="15" max="16" width="32.28515625" bestFit="1" customWidth="1"/>
    <col min="17" max="17" width="30.5703125" customWidth="1"/>
    <col min="18" max="18" width="18.28515625" customWidth="1"/>
    <col min="19" max="19" width="54.28515625" customWidth="1"/>
    <col min="20" max="20" width="19.7109375" bestFit="1" customWidth="1"/>
    <col min="21" max="21" width="29.42578125" customWidth="1"/>
    <col min="22" max="22" width="27" bestFit="1" customWidth="1"/>
    <col min="23" max="23" width="45.7109375" customWidth="1"/>
    <col min="24" max="24" width="36.28515625" bestFit="1" customWidth="1"/>
    <col min="25" max="25" width="30.7109375" bestFit="1" customWidth="1"/>
    <col min="26" max="26" width="25.7109375" bestFit="1" customWidth="1"/>
    <col min="27" max="27" width="11.42578125" bestFit="1" customWidth="1"/>
    <col min="28" max="28" width="20.5703125" customWidth="1"/>
    <col min="29" max="29" width="17" customWidth="1"/>
    <col min="30" max="30" width="30.5703125" customWidth="1"/>
    <col min="31" max="31" width="50.7109375" bestFit="1" customWidth="1"/>
    <col min="32" max="32" width="26" customWidth="1"/>
    <col min="33" max="33" width="25.7109375" bestFit="1" customWidth="1"/>
    <col min="34" max="34" width="55.28515625" customWidth="1"/>
    <col min="35" max="35" width="68" bestFit="1" customWidth="1"/>
    <col min="36" max="36" width="36.28515625" bestFit="1" customWidth="1"/>
    <col min="37" max="37" width="30.7109375" bestFit="1" customWidth="1"/>
    <col min="38" max="38" width="25.7109375" bestFit="1" customWidth="1"/>
    <col min="39" max="39" width="17.28515625" bestFit="1" customWidth="1"/>
    <col min="40" max="40" width="17" bestFit="1" customWidth="1"/>
    <col min="41" max="42" width="19.28515625" customWidth="1"/>
    <col min="43" max="43" width="13.42578125" bestFit="1" customWidth="1"/>
    <col min="44" max="44" width="12.7109375" customWidth="1"/>
    <col min="45" max="45" width="20.28515625" bestFit="1" customWidth="1"/>
    <col min="46" max="46" width="15.7109375" bestFit="1" customWidth="1"/>
    <col min="47" max="47" width="20.7109375" customWidth="1"/>
    <col min="48" max="48" width="16.28515625" bestFit="1" customWidth="1"/>
    <col min="49" max="49" width="35.28515625" bestFit="1" customWidth="1"/>
    <col min="50" max="50" width="53.28515625" bestFit="1" customWidth="1"/>
    <col min="51" max="51" width="24.7109375" bestFit="1" customWidth="1"/>
    <col min="52" max="52" width="19.7109375" bestFit="1" customWidth="1"/>
    <col min="53" max="53" width="38.42578125" bestFit="1" customWidth="1"/>
    <col min="54" max="54" width="38.7109375" bestFit="1" customWidth="1"/>
    <col min="55" max="55" width="32.7109375" bestFit="1" customWidth="1"/>
    <col min="56" max="56" width="33.42578125" bestFit="1" customWidth="1"/>
    <col min="57" max="57" width="43.28515625" customWidth="1"/>
    <col min="58" max="58" width="26.5703125" bestFit="1" customWidth="1"/>
    <col min="59" max="60" width="28.5703125" bestFit="1" customWidth="1"/>
    <col min="61" max="61" width="17.28515625" bestFit="1" customWidth="1"/>
    <col min="62" max="62" width="16.5703125" bestFit="1" customWidth="1"/>
    <col min="63" max="63" width="24.28515625" bestFit="1" customWidth="1"/>
    <col min="64" max="64" width="20.5703125" bestFit="1" customWidth="1"/>
    <col min="65" max="65" width="11.5703125" bestFit="1" customWidth="1"/>
    <col min="66" max="66" width="13.5703125" bestFit="1" customWidth="1"/>
    <col min="67" max="67" width="14.7109375" customWidth="1"/>
    <col min="68" max="68" width="9.7109375" customWidth="1"/>
    <col min="69" max="69" width="35.28515625" bestFit="1" customWidth="1"/>
    <col min="70" max="70" width="8.42578125" bestFit="1" customWidth="1"/>
    <col min="71" max="71" width="12.28515625" bestFit="1" customWidth="1"/>
    <col min="72" max="72" width="11.7109375" bestFit="1" customWidth="1"/>
    <col min="73" max="73" width="8.42578125" customWidth="1"/>
    <col min="74" max="74" width="35.28515625" bestFit="1" customWidth="1"/>
    <col min="75" max="75" width="8.42578125" bestFit="1" customWidth="1"/>
    <col min="76" max="76" width="12.28515625" bestFit="1" customWidth="1"/>
    <col min="77" max="77" width="11.28515625" customWidth="1"/>
    <col min="78" max="78" width="10.5703125" customWidth="1"/>
    <col min="79" max="79" width="41.7109375" bestFit="1" customWidth="1"/>
    <col min="80" max="80" width="14.5703125" bestFit="1" customWidth="1"/>
    <col min="81" max="81" width="12.28515625" bestFit="1" customWidth="1"/>
    <col min="83" max="83" width="41.5703125" bestFit="1" customWidth="1"/>
    <col min="84" max="84" width="9.42578125" bestFit="1" customWidth="1"/>
    <col min="85" max="85" width="14.42578125" bestFit="1" customWidth="1"/>
    <col min="88" max="88" width="41.5703125" bestFit="1" customWidth="1"/>
    <col min="89" max="89" width="9.42578125" customWidth="1"/>
    <col min="90" max="90" width="14.42578125" bestFit="1" customWidth="1"/>
    <col min="93" max="93" width="39.28515625" bestFit="1" customWidth="1"/>
    <col min="94" max="94" width="8.5703125" bestFit="1" customWidth="1"/>
    <col min="95" max="95" width="13.5703125" bestFit="1" customWidth="1"/>
    <col min="98" max="98" width="39.28515625" bestFit="1" customWidth="1"/>
    <col min="99" max="99" width="8.5703125" bestFit="1" customWidth="1"/>
    <col min="100" max="100" width="13.5703125" bestFit="1" customWidth="1"/>
    <col min="103" max="103" width="39.28515625" bestFit="1" customWidth="1"/>
    <col min="104" max="104" width="8.5703125" bestFit="1" customWidth="1"/>
    <col min="105" max="105" width="13.5703125" bestFit="1" customWidth="1"/>
  </cols>
  <sheetData>
    <row r="1" spans="1:50" ht="15.75" thickBot="1" x14ac:dyDescent="0.3">
      <c r="A1" s="74" t="s">
        <v>78</v>
      </c>
      <c r="G1" s="74"/>
      <c r="AE1" s="75" t="s">
        <v>29</v>
      </c>
      <c r="AX1" s="74" t="s">
        <v>71</v>
      </c>
    </row>
    <row r="2" spans="1:50" ht="15.75" thickBot="1" x14ac:dyDescent="0.3">
      <c r="C2" s="186" t="s">
        <v>273</v>
      </c>
      <c r="E2" s="189" t="s">
        <v>296</v>
      </c>
      <c r="F2" s="467" t="s">
        <v>334</v>
      </c>
      <c r="G2" s="466" t="s">
        <v>244</v>
      </c>
      <c r="H2" s="283" t="s">
        <v>335</v>
      </c>
    </row>
    <row r="3" spans="1:50" x14ac:dyDescent="0.25">
      <c r="A3" s="186" t="s">
        <v>194</v>
      </c>
      <c r="C3" s="187" t="s">
        <v>82</v>
      </c>
      <c r="E3" s="276" t="s">
        <v>324</v>
      </c>
      <c r="F3" s="468">
        <v>100000</v>
      </c>
      <c r="G3" s="470">
        <v>20000</v>
      </c>
      <c r="H3" s="471">
        <v>30000</v>
      </c>
    </row>
    <row r="4" spans="1:50" x14ac:dyDescent="0.25">
      <c r="A4" s="187" t="s">
        <v>82</v>
      </c>
      <c r="C4" s="187" t="s">
        <v>474</v>
      </c>
      <c r="E4" s="187" t="s">
        <v>325</v>
      </c>
      <c r="F4" s="469">
        <v>100000</v>
      </c>
      <c r="G4" s="472">
        <v>50000</v>
      </c>
      <c r="H4" s="473">
        <v>100000</v>
      </c>
    </row>
    <row r="5" spans="1:50" ht="15.75" thickBot="1" x14ac:dyDescent="0.3">
      <c r="A5" s="187" t="s">
        <v>83</v>
      </c>
      <c r="C5" s="187" t="s">
        <v>379</v>
      </c>
      <c r="E5" s="188" t="s">
        <v>628</v>
      </c>
      <c r="F5" s="474">
        <v>50000</v>
      </c>
      <c r="G5" s="475">
        <v>20000</v>
      </c>
      <c r="H5" s="476">
        <v>30000</v>
      </c>
    </row>
    <row r="6" spans="1:50" x14ac:dyDescent="0.25">
      <c r="A6" s="187" t="s">
        <v>137</v>
      </c>
      <c r="C6" s="187" t="s">
        <v>331</v>
      </c>
    </row>
    <row r="7" spans="1:50" ht="15.75" thickBot="1" x14ac:dyDescent="0.3">
      <c r="A7" s="188" t="s">
        <v>269</v>
      </c>
      <c r="C7" s="187" t="s">
        <v>330</v>
      </c>
    </row>
    <row r="8" spans="1:50" ht="15.75" thickBot="1" x14ac:dyDescent="0.3">
      <c r="C8" s="187" t="s">
        <v>275</v>
      </c>
      <c r="E8" s="186" t="s">
        <v>282</v>
      </c>
      <c r="F8" s="186" t="s">
        <v>336</v>
      </c>
      <c r="G8" s="186" t="s">
        <v>325</v>
      </c>
    </row>
    <row r="9" spans="1:50" x14ac:dyDescent="0.25">
      <c r="A9" s="186" t="s">
        <v>195</v>
      </c>
      <c r="C9" s="187" t="s">
        <v>262</v>
      </c>
      <c r="E9" s="246" t="s">
        <v>334</v>
      </c>
      <c r="F9" s="246">
        <v>1</v>
      </c>
      <c r="G9" s="246">
        <v>1</v>
      </c>
    </row>
    <row r="10" spans="1:50" x14ac:dyDescent="0.25">
      <c r="A10" s="187" t="s">
        <v>82</v>
      </c>
      <c r="C10" s="187" t="s">
        <v>450</v>
      </c>
      <c r="E10" s="246" t="s">
        <v>244</v>
      </c>
      <c r="F10" s="246">
        <v>0</v>
      </c>
      <c r="G10" s="246">
        <v>0.2</v>
      </c>
    </row>
    <row r="11" spans="1:50" ht="15.75" thickBot="1" x14ac:dyDescent="0.3">
      <c r="A11" s="187" t="s">
        <v>618</v>
      </c>
      <c r="C11" s="187"/>
      <c r="E11" s="247" t="s">
        <v>335</v>
      </c>
      <c r="F11" s="247">
        <v>0</v>
      </c>
      <c r="G11" s="247">
        <v>0.5</v>
      </c>
    </row>
    <row r="12" spans="1:50" ht="15.75" thickBot="1" x14ac:dyDescent="0.3">
      <c r="A12" s="188" t="s">
        <v>200</v>
      </c>
      <c r="C12" s="187"/>
    </row>
    <row r="13" spans="1:50" ht="15.75" thickBot="1" x14ac:dyDescent="0.3">
      <c r="C13" s="188"/>
    </row>
    <row r="14" spans="1:50" ht="15.75" thickBot="1" x14ac:dyDescent="0.3"/>
    <row r="15" spans="1:50" ht="15.75" thickBot="1" x14ac:dyDescent="0.3">
      <c r="A15" s="186" t="s">
        <v>196</v>
      </c>
      <c r="C15" s="186" t="s">
        <v>274</v>
      </c>
      <c r="G15" s="539" t="s">
        <v>380</v>
      </c>
      <c r="H15" s="540"/>
    </row>
    <row r="16" spans="1:50" ht="15.75" thickBot="1" x14ac:dyDescent="0.3">
      <c r="A16" s="187" t="s">
        <v>82</v>
      </c>
      <c r="C16" s="187" t="s">
        <v>261</v>
      </c>
      <c r="E16" s="189" t="s">
        <v>363</v>
      </c>
      <c r="G16" s="282" t="s">
        <v>275</v>
      </c>
      <c r="H16" s="283" t="s">
        <v>249</v>
      </c>
    </row>
    <row r="17" spans="1:14" ht="15.75" thickBot="1" x14ac:dyDescent="0.3">
      <c r="A17" s="187" t="s">
        <v>197</v>
      </c>
      <c r="C17" s="187" t="s">
        <v>260</v>
      </c>
      <c r="E17" s="277" t="s">
        <v>82</v>
      </c>
      <c r="G17" s="284" t="b" cm="1">
        <f t="array" ref="G17">IF(OR('Fleet Equipment Worksheet'!C18:C25="Level 2"),TRUE,FALSE)</f>
        <v>0</v>
      </c>
      <c r="H17" s="285" t="b" cm="1">
        <f t="array" ref="H17">IF(OR('Fleet Equipment Worksheet'!C18:C25="DCFC"),TRUE,FALSE)</f>
        <v>0</v>
      </c>
    </row>
    <row r="18" spans="1:14" ht="15.75" thickBot="1" x14ac:dyDescent="0.3">
      <c r="A18" s="187" t="s">
        <v>198</v>
      </c>
      <c r="C18" s="188" t="s">
        <v>262</v>
      </c>
      <c r="E18" s="278">
        <v>2</v>
      </c>
    </row>
    <row r="19" spans="1:14" ht="15.75" thickBot="1" x14ac:dyDescent="0.3">
      <c r="A19" s="188" t="s">
        <v>199</v>
      </c>
      <c r="E19" s="278">
        <v>3</v>
      </c>
      <c r="G19" s="539" t="s">
        <v>386</v>
      </c>
      <c r="H19" s="541"/>
      <c r="I19" s="542"/>
    </row>
    <row r="20" spans="1:14" ht="15.75" thickBot="1" x14ac:dyDescent="0.3">
      <c r="C20" s="186" t="s">
        <v>279</v>
      </c>
      <c r="E20" s="278">
        <v>4</v>
      </c>
      <c r="G20" s="189" t="s">
        <v>83</v>
      </c>
      <c r="H20" s="305" t="s">
        <v>137</v>
      </c>
      <c r="I20" s="189" t="s">
        <v>387</v>
      </c>
    </row>
    <row r="21" spans="1:14" ht="15.75" thickBot="1" x14ac:dyDescent="0.3">
      <c r="A21" s="186" t="s">
        <v>204</v>
      </c>
      <c r="C21" s="187" t="s">
        <v>82</v>
      </c>
      <c r="E21" s="278">
        <v>5</v>
      </c>
      <c r="G21" s="295" t="b" cm="1">
        <f t="array" ref="G21">IF(OR('Fleet Equipment Worksheet'!G18:G25="Yes"),TRUE,FALSE)</f>
        <v>0</v>
      </c>
      <c r="H21" s="296" t="b" cm="1">
        <f t="array" ref="H21">IF(OR('Fleet Equipment Worksheet'!G18:G25="No"),TRUE,FALSE)</f>
        <v>0</v>
      </c>
      <c r="I21" s="306" t="str">
        <f>IF(AND(G21=TRUE,H21=TRUE),"Mixed",IF(AND(G21=TRUE,H21=FALSE),"Yes","No"))</f>
        <v>No</v>
      </c>
    </row>
    <row r="22" spans="1:14" ht="15.75" thickBot="1" x14ac:dyDescent="0.3">
      <c r="A22" s="187" t="s">
        <v>82</v>
      </c>
      <c r="C22" s="187" t="s">
        <v>249</v>
      </c>
      <c r="E22" s="279" t="s">
        <v>364</v>
      </c>
    </row>
    <row r="23" spans="1:14" ht="15" customHeight="1" thickBot="1" x14ac:dyDescent="0.3">
      <c r="A23" s="187" t="s">
        <v>201</v>
      </c>
      <c r="C23" s="187" t="s">
        <v>275</v>
      </c>
    </row>
    <row r="24" spans="1:14" ht="15.75" thickBot="1" x14ac:dyDescent="0.3">
      <c r="A24" s="187" t="s">
        <v>202</v>
      </c>
      <c r="C24" s="188" t="s">
        <v>280</v>
      </c>
      <c r="E24" s="280" t="s">
        <v>210</v>
      </c>
      <c r="H24" s="189"/>
      <c r="I24" s="189" t="str">
        <f>C4</f>
        <v>DCFC - CCS</v>
      </c>
      <c r="J24" s="189" t="str">
        <f>C5</f>
        <v>DCFC - NACS</v>
      </c>
      <c r="K24" s="189" t="str">
        <f>C6</f>
        <v>Pantograph</v>
      </c>
      <c r="L24" s="189" t="str">
        <f>C7</f>
        <v>MCS</v>
      </c>
      <c r="M24" s="189" t="str">
        <f>C8</f>
        <v>Level 2</v>
      </c>
    </row>
    <row r="25" spans="1:14" ht="15.75" thickBot="1" x14ac:dyDescent="0.3">
      <c r="A25" s="188" t="s">
        <v>203</v>
      </c>
      <c r="E25" s="281" t="s">
        <v>257</v>
      </c>
      <c r="H25" s="384" t="s">
        <v>252</v>
      </c>
      <c r="I25" s="385" t="b">
        <f>IF(Qualifying_Index!$D17=I$24,TRUE,FALSE)</f>
        <v>0</v>
      </c>
      <c r="J25" s="385" t="b">
        <f>IF(Qualifying_Index!$D17=J$24,TRUE,FALSE)</f>
        <v>0</v>
      </c>
      <c r="K25" s="385" t="b">
        <f>IF(Qualifying_Index!$D17=K$24,TRUE,FALSE)</f>
        <v>0</v>
      </c>
      <c r="L25" s="385" t="b">
        <f>IF(Qualifying_Index!$D17=L$24,TRUE,FALSE)</f>
        <v>0</v>
      </c>
      <c r="M25" s="386" t="b">
        <f>IF(Qualifying_Index!$D17=M$24,TRUE,FALSE)</f>
        <v>0</v>
      </c>
    </row>
    <row r="26" spans="1:14" ht="15.75" thickBot="1" x14ac:dyDescent="0.3">
      <c r="C26" s="186" t="s">
        <v>318</v>
      </c>
      <c r="E26" s="278" t="s">
        <v>330</v>
      </c>
      <c r="H26" s="190" t="s">
        <v>251</v>
      </c>
      <c r="I26" s="383" t="b">
        <f>IF(Qualifying_Index!$D18=I$24,TRUE,FALSE)</f>
        <v>0</v>
      </c>
      <c r="J26" s="383" t="b">
        <f>IF(Qualifying_Index!$D18=J$24,TRUE,FALSE)</f>
        <v>0</v>
      </c>
      <c r="K26" s="383" t="b">
        <f>IF(Qualifying_Index!$D18=K$24,TRUE,FALSE)</f>
        <v>0</v>
      </c>
      <c r="L26" s="383" t="b">
        <f>IF(Qualifying_Index!$D18=L$24,TRUE,FALSE)</f>
        <v>0</v>
      </c>
      <c r="M26" s="387" t="b">
        <f>IF(Qualifying_Index!$D18=M$24,TRUE,FALSE)</f>
        <v>0</v>
      </c>
    </row>
    <row r="27" spans="1:14" ht="14.65" customHeight="1" x14ac:dyDescent="0.25">
      <c r="A27" s="186" t="s">
        <v>205</v>
      </c>
      <c r="C27" s="187" t="s">
        <v>82</v>
      </c>
      <c r="E27" s="278" t="s">
        <v>331</v>
      </c>
      <c r="H27" s="190" t="s">
        <v>291</v>
      </c>
      <c r="I27" s="383" t="b">
        <f>IF(Qualifying_Index!$D19=I$24,TRUE,FALSE)</f>
        <v>0</v>
      </c>
      <c r="J27" s="383" t="b">
        <f>IF(Qualifying_Index!$D19=J$24,TRUE,FALSE)</f>
        <v>0</v>
      </c>
      <c r="K27" s="383" t="b">
        <f>IF(Qualifying_Index!$D19=K$24,TRUE,FALSE)</f>
        <v>0</v>
      </c>
      <c r="L27" s="383" t="b">
        <f>IF(Qualifying_Index!$D19=L$24,TRUE,FALSE)</f>
        <v>0</v>
      </c>
      <c r="M27" s="387" t="b">
        <f>IF(Qualifying_Index!$D19=M$24,TRUE,FALSE)</f>
        <v>0</v>
      </c>
    </row>
    <row r="28" spans="1:14" x14ac:dyDescent="0.25">
      <c r="A28" s="187" t="s">
        <v>82</v>
      </c>
      <c r="C28" s="187" t="s">
        <v>322</v>
      </c>
      <c r="E28" s="278" t="s">
        <v>260</v>
      </c>
      <c r="H28" s="190" t="s">
        <v>292</v>
      </c>
      <c r="I28" s="383" t="b">
        <f>IF(Qualifying_Index!$D20=I$24,TRUE,FALSE)</f>
        <v>0</v>
      </c>
      <c r="J28" s="383" t="b">
        <f>IF(Qualifying_Index!$D20=J$24,TRUE,FALSE)</f>
        <v>0</v>
      </c>
      <c r="K28" s="383" t="b">
        <f>IF(Qualifying_Index!$D20=K$24,TRUE,FALSE)</f>
        <v>0</v>
      </c>
      <c r="L28" s="383" t="b">
        <f>IF(Qualifying_Index!$D20=L$24,TRUE,FALSE)</f>
        <v>0</v>
      </c>
      <c r="M28" s="387" t="b">
        <f>IF(Qualifying_Index!$D20=M$24,TRUE,FALSE)</f>
        <v>0</v>
      </c>
    </row>
    <row r="29" spans="1:14" x14ac:dyDescent="0.25">
      <c r="A29" s="187" t="s">
        <v>83</v>
      </c>
      <c r="C29" s="187" t="s">
        <v>321</v>
      </c>
      <c r="E29" s="278" t="s">
        <v>293</v>
      </c>
      <c r="H29" s="190" t="s">
        <v>366</v>
      </c>
      <c r="I29" s="383" t="b">
        <f>IF(Qualifying_Index!$D21=I$24,TRUE,FALSE)</f>
        <v>0</v>
      </c>
      <c r="J29" s="383" t="b">
        <f>IF(Qualifying_Index!$D21=J$24,TRUE,FALSE)</f>
        <v>0</v>
      </c>
      <c r="K29" s="383" t="b">
        <f>IF(Qualifying_Index!$D21=K$24,TRUE,FALSE)</f>
        <v>0</v>
      </c>
      <c r="L29" s="383" t="b">
        <f>IF(Qualifying_Index!$D21=L$24,TRUE,FALSE)</f>
        <v>0</v>
      </c>
      <c r="M29" s="387" t="b">
        <f>IF(Qualifying_Index!$D21=M$24,TRUE,FALSE)</f>
        <v>0</v>
      </c>
    </row>
    <row r="30" spans="1:14" ht="15.75" thickBot="1" x14ac:dyDescent="0.3">
      <c r="A30" s="188" t="s">
        <v>137</v>
      </c>
      <c r="C30" s="187" t="s">
        <v>353</v>
      </c>
      <c r="E30" s="279" t="s">
        <v>262</v>
      </c>
      <c r="H30" s="190" t="s">
        <v>367</v>
      </c>
      <c r="I30" s="383" t="b">
        <f>IF(Qualifying_Index!$D22=I$24,TRUE,FALSE)</f>
        <v>0</v>
      </c>
      <c r="J30" s="383" t="b">
        <f>IF(Qualifying_Index!$D22=J$24,TRUE,FALSE)</f>
        <v>0</v>
      </c>
      <c r="K30" s="383" t="b">
        <f>IF(Qualifying_Index!$D22=K$24,TRUE,FALSE)</f>
        <v>0</v>
      </c>
      <c r="L30" s="383" t="b">
        <f>IF(Qualifying_Index!$D22=L$24,TRUE,FALSE)</f>
        <v>0</v>
      </c>
      <c r="M30" s="387" t="b">
        <f>IF(Qualifying_Index!$D22=M$24,TRUE,FALSE)</f>
        <v>0</v>
      </c>
    </row>
    <row r="31" spans="1:14" ht="15.75" thickBot="1" x14ac:dyDescent="0.3">
      <c r="C31" s="187" t="s">
        <v>381</v>
      </c>
      <c r="H31" s="190" t="s">
        <v>368</v>
      </c>
      <c r="I31" s="383" t="b">
        <f>IF(Qualifying_Index!$D23=I$24,TRUE,FALSE)</f>
        <v>0</v>
      </c>
      <c r="J31" s="383" t="b">
        <f>IF(Qualifying_Index!$D23=J$24,TRUE,FALSE)</f>
        <v>0</v>
      </c>
      <c r="K31" s="383" t="b">
        <f>IF(Qualifying_Index!$D23=K$24,TRUE,FALSE)</f>
        <v>0</v>
      </c>
      <c r="L31" s="383" t="b">
        <f>IF(Qualifying_Index!$D23=L$24,TRUE,FALSE)</f>
        <v>0</v>
      </c>
      <c r="M31" s="387" t="b">
        <f>IF(Qualifying_Index!$D23=M$24,TRUE,FALSE)</f>
        <v>0</v>
      </c>
    </row>
    <row r="32" spans="1:14" ht="15.75" thickBot="1" x14ac:dyDescent="0.3">
      <c r="A32" s="186" t="s">
        <v>263</v>
      </c>
      <c r="C32" s="187" t="s">
        <v>384</v>
      </c>
      <c r="E32" s="189" t="s">
        <v>372</v>
      </c>
      <c r="F32" s="189" t="s">
        <v>373</v>
      </c>
      <c r="H32" s="191" t="s">
        <v>369</v>
      </c>
      <c r="I32" s="381" t="b">
        <f>IF(Qualifying_Index!$D24=I$24,TRUE,FALSE)</f>
        <v>0</v>
      </c>
      <c r="J32" s="381" t="b">
        <f>IF(Qualifying_Index!$D24=J$24,TRUE,FALSE)</f>
        <v>0</v>
      </c>
      <c r="K32" s="381" t="b">
        <f>IF(Qualifying_Index!$D24=K$24,TRUE,FALSE)</f>
        <v>0</v>
      </c>
      <c r="L32" s="381" t="b">
        <f>IF(Qualifying_Index!$D24=L$24,TRUE,FALSE)</f>
        <v>0</v>
      </c>
      <c r="M32" s="380" t="b">
        <f>IF(Qualifying_Index!$D24=M$24,TRUE,FALSE)</f>
        <v>0</v>
      </c>
      <c r="N32" s="189" t="s">
        <v>451</v>
      </c>
    </row>
    <row r="33" spans="1:14" ht="15.75" thickBot="1" x14ac:dyDescent="0.3">
      <c r="A33" s="187" t="s">
        <v>82</v>
      </c>
      <c r="C33" s="187" t="s">
        <v>320</v>
      </c>
      <c r="E33" s="276" t="s">
        <v>474</v>
      </c>
      <c r="F33" s="277" t="s">
        <v>374</v>
      </c>
      <c r="I33" s="379" t="b">
        <f>IF(OR(I25=TRUE,I26=TRUE,I27=TRUE,I28=TRUE,I29=TRUE,I30=TRUE,I31=TRUE,I32=TRUE),TRUE,FALSE)</f>
        <v>0</v>
      </c>
      <c r="J33" s="378" t="b">
        <f t="shared" ref="J33:M33" si="0">IF(OR(J25=TRUE,J26=TRUE,J27=TRUE,J28=TRUE,J29=TRUE,J30=TRUE,J31=TRUE,J32=TRUE),TRUE,FALSE)</f>
        <v>0</v>
      </c>
      <c r="K33" s="378" t="b">
        <f t="shared" si="0"/>
        <v>0</v>
      </c>
      <c r="L33" s="378" t="b">
        <f t="shared" si="0"/>
        <v>0</v>
      </c>
      <c r="M33" s="377" t="b">
        <f t="shared" si="0"/>
        <v>0</v>
      </c>
      <c r="N33" s="382" t="str">
        <f>IF(COUNTIF(I33:M33,TRUE)&gt;1,IF(AND(I33=TRUE,J33=TRUE,AND(K33=FALSE,L33=FALSE,M33=FALSE)),C10,C9),IF(I33=TRUE,I24,IF(J33=TRUE,J24,IF(K33=TRUE,K24,IF(L33=TRUE,L24,IF(M33=TRUE,M24,""))))))</f>
        <v/>
      </c>
    </row>
    <row r="34" spans="1:14" ht="14.65" customHeight="1" thickBot="1" x14ac:dyDescent="0.3">
      <c r="A34" s="187" t="s">
        <v>264</v>
      </c>
      <c r="C34" s="188" t="s">
        <v>319</v>
      </c>
      <c r="E34" s="187" t="s">
        <v>379</v>
      </c>
      <c r="F34" s="278" t="s">
        <v>375</v>
      </c>
    </row>
    <row r="35" spans="1:14" ht="15.75" thickBot="1" x14ac:dyDescent="0.3">
      <c r="A35" s="187" t="s">
        <v>265</v>
      </c>
      <c r="E35" s="187" t="s">
        <v>331</v>
      </c>
      <c r="F35" s="278" t="s">
        <v>376</v>
      </c>
    </row>
    <row r="36" spans="1:14" ht="16.149999999999999" customHeight="1" thickBot="1" x14ac:dyDescent="0.3">
      <c r="A36" s="187" t="s">
        <v>266</v>
      </c>
      <c r="C36" s="189" t="s">
        <v>323</v>
      </c>
      <c r="E36" s="187" t="s">
        <v>330</v>
      </c>
      <c r="F36" s="278" t="s">
        <v>377</v>
      </c>
    </row>
    <row r="37" spans="1:14" ht="15.75" thickBot="1" x14ac:dyDescent="0.3">
      <c r="A37" s="254" t="s">
        <v>301</v>
      </c>
      <c r="C37" s="276" t="s">
        <v>82</v>
      </c>
      <c r="E37" s="188" t="s">
        <v>275</v>
      </c>
      <c r="F37" s="279" t="s">
        <v>378</v>
      </c>
    </row>
    <row r="38" spans="1:14" ht="15.75" thickBot="1" x14ac:dyDescent="0.3">
      <c r="A38" s="188" t="s">
        <v>267</v>
      </c>
      <c r="C38" s="187" t="s">
        <v>324</v>
      </c>
    </row>
    <row r="39" spans="1:14" ht="15.75" thickBot="1" x14ac:dyDescent="0.3">
      <c r="C39" s="187" t="s">
        <v>325</v>
      </c>
    </row>
    <row r="40" spans="1:14" ht="15.75" thickBot="1" x14ac:dyDescent="0.3">
      <c r="A40" s="186" t="s">
        <v>314</v>
      </c>
      <c r="C40" s="188" t="s">
        <v>628</v>
      </c>
    </row>
    <row r="41" spans="1:14" ht="15.75" thickBot="1" x14ac:dyDescent="0.3">
      <c r="A41" s="187" t="s">
        <v>82</v>
      </c>
    </row>
    <row r="42" spans="1:14" x14ac:dyDescent="0.25">
      <c r="A42" s="187" t="s">
        <v>83</v>
      </c>
      <c r="C42" s="186" t="s">
        <v>348</v>
      </c>
    </row>
    <row r="43" spans="1:14" x14ac:dyDescent="0.25">
      <c r="A43" s="187" t="s">
        <v>137</v>
      </c>
      <c r="C43" s="187" t="s">
        <v>82</v>
      </c>
    </row>
    <row r="44" spans="1:14" ht="15.75" thickBot="1" x14ac:dyDescent="0.3">
      <c r="A44" s="188" t="s">
        <v>269</v>
      </c>
      <c r="C44" s="187" t="s">
        <v>349</v>
      </c>
    </row>
    <row r="45" spans="1:14" x14ac:dyDescent="0.25">
      <c r="C45" s="187" t="s">
        <v>350</v>
      </c>
    </row>
    <row r="46" spans="1:14" ht="15.75" thickBot="1" x14ac:dyDescent="0.3">
      <c r="C46" s="188" t="s">
        <v>262</v>
      </c>
    </row>
    <row r="47" spans="1:14" ht="15.75" thickBot="1" x14ac:dyDescent="0.3">
      <c r="A47" s="186" t="s">
        <v>418</v>
      </c>
    </row>
    <row r="48" spans="1:14" x14ac:dyDescent="0.25">
      <c r="A48" s="187" t="s">
        <v>415</v>
      </c>
      <c r="C48" s="186" t="s">
        <v>397</v>
      </c>
    </row>
    <row r="49" spans="1:3" x14ac:dyDescent="0.25">
      <c r="A49" s="187" t="s">
        <v>416</v>
      </c>
      <c r="C49" s="187" t="s">
        <v>82</v>
      </c>
    </row>
    <row r="50" spans="1:3" x14ac:dyDescent="0.25">
      <c r="A50" s="187" t="s">
        <v>417</v>
      </c>
      <c r="C50" s="187" t="s">
        <v>402</v>
      </c>
    </row>
    <row r="51" spans="1:3" x14ac:dyDescent="0.25">
      <c r="A51" s="187" t="s">
        <v>419</v>
      </c>
      <c r="C51" s="187" t="s">
        <v>403</v>
      </c>
    </row>
    <row r="52" spans="1:3" x14ac:dyDescent="0.25">
      <c r="A52" s="187" t="s">
        <v>420</v>
      </c>
      <c r="C52" s="187" t="s">
        <v>404</v>
      </c>
    </row>
    <row r="53" spans="1:3" ht="15.75" thickBot="1" x14ac:dyDescent="0.3">
      <c r="A53" s="187" t="s">
        <v>421</v>
      </c>
      <c r="C53" s="188" t="s">
        <v>405</v>
      </c>
    </row>
    <row r="54" spans="1:3" x14ac:dyDescent="0.25">
      <c r="A54" s="187" t="s">
        <v>422</v>
      </c>
    </row>
    <row r="55" spans="1:3" x14ac:dyDescent="0.25">
      <c r="A55" s="187" t="s">
        <v>423</v>
      </c>
    </row>
    <row r="56" spans="1:3" x14ac:dyDescent="0.25">
      <c r="A56" s="187" t="s">
        <v>623</v>
      </c>
    </row>
    <row r="57" spans="1:3" x14ac:dyDescent="0.25">
      <c r="A57" s="187" t="s">
        <v>624</v>
      </c>
    </row>
    <row r="58" spans="1:3" x14ac:dyDescent="0.25">
      <c r="A58" s="187" t="s">
        <v>625</v>
      </c>
    </row>
    <row r="59" spans="1:3" x14ac:dyDescent="0.25">
      <c r="A59" s="187" t="s">
        <v>626</v>
      </c>
    </row>
    <row r="60" spans="1:3" x14ac:dyDescent="0.25">
      <c r="A60" s="187" t="s">
        <v>627</v>
      </c>
    </row>
    <row r="61" spans="1:3" x14ac:dyDescent="0.25">
      <c r="A61" s="187" t="s">
        <v>267</v>
      </c>
    </row>
    <row r="62" spans="1:3" ht="15.75" thickBot="1" x14ac:dyDescent="0.3">
      <c r="A62" s="188" t="s">
        <v>424</v>
      </c>
    </row>
  </sheetData>
  <mergeCells count="2">
    <mergeCell ref="G15:H15"/>
    <mergeCell ref="G19:I19"/>
  </mergeCells>
  <phoneticPr fontId="69" type="noConversion"/>
  <conditionalFormatting sqref="I25:M33">
    <cfRule type="cellIs" dxfId="4" priority="2" operator="equal">
      <formula>TRUE</formula>
    </cfRule>
  </conditionalFormatting>
  <conditionalFormatting sqref="N33">
    <cfRule type="cellIs" dxfId="3" priority="1" operator="equal">
      <formula>TRUE</formula>
    </cfRule>
  </conditionalFormatting>
  <pageMargins left="0.7" right="0.7" top="0.75" bottom="0.75" header="0.3" footer="0.3"/>
  <pageSetup orientation="portrait" horizontalDpi="300" verticalDpi="300"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3">
    <tabColor rgb="FFF0502D"/>
    <pageSetUpPr fitToPage="1"/>
  </sheetPr>
  <dimension ref="A1:M131"/>
  <sheetViews>
    <sheetView showGridLines="0" zoomScaleNormal="100" workbookViewId="0"/>
  </sheetViews>
  <sheetFormatPr defaultColWidth="0" defaultRowHeight="16.5" customHeight="1" zeroHeight="1" x14ac:dyDescent="0.3"/>
  <cols>
    <col min="1" max="1" width="2" style="44" customWidth="1"/>
    <col min="2" max="2" width="5" style="44" customWidth="1"/>
    <col min="3" max="3" width="27.5703125" style="44" customWidth="1"/>
    <col min="4" max="9" width="13.5703125" style="44" customWidth="1"/>
    <col min="10" max="10" width="20.7109375" style="44" customWidth="1"/>
    <col min="11" max="11" width="33" style="44" customWidth="1"/>
    <col min="12" max="12" width="2" style="44" customWidth="1"/>
    <col min="13" max="13" width="0" style="44" hidden="1" customWidth="1"/>
    <col min="14" max="16384" width="8.7109375" style="44" hidden="1"/>
  </cols>
  <sheetData>
    <row r="1" spans="1:12" s="54" customFormat="1" ht="55.15" customHeight="1" x14ac:dyDescent="0.3">
      <c r="A1" s="197" t="str">
        <f>Development!A3&amp;" "&amp;Development!A1</f>
        <v>2025 Fleet Make-Ready Program</v>
      </c>
      <c r="B1" s="202"/>
      <c r="C1" s="202"/>
      <c r="D1" s="202"/>
      <c r="E1" s="202"/>
      <c r="F1" s="202"/>
      <c r="G1" s="202"/>
      <c r="H1" s="224"/>
      <c r="I1" s="224"/>
      <c r="J1" s="224"/>
      <c r="K1" s="224"/>
      <c r="L1" s="224"/>
    </row>
    <row r="2" spans="1:12" s="287" customFormat="1" ht="55.15" customHeight="1" thickBot="1" x14ac:dyDescent="0.4">
      <c r="A2" s="293" t="str">
        <f>Development!A1&amp;", Version "&amp;Development!$A$2</f>
        <v>Fleet Make-Ready Program, Version 2.0</v>
      </c>
      <c r="B2" s="225"/>
      <c r="C2" s="225"/>
      <c r="D2" s="225"/>
      <c r="E2" s="225"/>
      <c r="F2" s="225"/>
      <c r="G2" s="225"/>
      <c r="H2" s="226"/>
      <c r="I2" s="226"/>
      <c r="J2" s="226"/>
      <c r="K2" s="226"/>
      <c r="L2" s="226"/>
    </row>
    <row r="3" spans="1:12" s="59" customFormat="1" ht="31.5" thickTop="1" thickBot="1" x14ac:dyDescent="0.25">
      <c r="A3" s="288" t="s">
        <v>80</v>
      </c>
      <c r="B3" s="289"/>
      <c r="C3" s="289"/>
      <c r="D3" s="289"/>
      <c r="E3" s="289"/>
      <c r="F3" s="289"/>
      <c r="G3" s="289"/>
      <c r="H3" s="290"/>
      <c r="I3" s="290"/>
      <c r="J3" s="290"/>
      <c r="K3" s="290"/>
      <c r="L3" s="290"/>
    </row>
    <row r="4" spans="1:12" s="54" customFormat="1" ht="18" customHeight="1" x14ac:dyDescent="0.3">
      <c r="A4" s="44"/>
      <c r="B4" s="44"/>
      <c r="C4" s="44"/>
      <c r="D4" s="44"/>
      <c r="E4" s="44"/>
      <c r="F4" s="44"/>
      <c r="G4" s="44"/>
      <c r="H4" s="44"/>
      <c r="I4" s="44"/>
      <c r="J4" s="44"/>
      <c r="K4" s="44"/>
      <c r="L4" s="44"/>
    </row>
    <row r="5" spans="1:12" s="54" customFormat="1" ht="86.1" customHeight="1" x14ac:dyDescent="0.3">
      <c r="B5" s="214" t="s">
        <v>12</v>
      </c>
      <c r="C5" s="489" t="s">
        <v>607</v>
      </c>
      <c r="D5" s="489"/>
      <c r="E5" s="489"/>
      <c r="F5" s="489"/>
      <c r="G5" s="489"/>
      <c r="H5" s="489"/>
      <c r="I5" s="489"/>
      <c r="J5" s="489"/>
      <c r="K5" s="489"/>
      <c r="L5" s="60"/>
    </row>
    <row r="6" spans="1:12" s="54" customFormat="1" ht="409.5" customHeight="1" x14ac:dyDescent="0.3">
      <c r="B6" s="214" t="s">
        <v>13</v>
      </c>
      <c r="C6" s="543" t="s">
        <v>681</v>
      </c>
      <c r="D6" s="543"/>
      <c r="E6" s="543"/>
      <c r="F6" s="543"/>
      <c r="G6" s="543"/>
      <c r="H6" s="543"/>
      <c r="I6" s="543"/>
      <c r="J6" s="543"/>
      <c r="K6" s="543"/>
      <c r="L6" s="60"/>
    </row>
    <row r="7" spans="1:12" s="54" customFormat="1" ht="409.5" customHeight="1" x14ac:dyDescent="0.3">
      <c r="B7" s="214" t="s">
        <v>14</v>
      </c>
      <c r="C7" s="489" t="s">
        <v>615</v>
      </c>
      <c r="D7" s="489"/>
      <c r="E7" s="489"/>
      <c r="F7" s="489"/>
      <c r="G7" s="489"/>
      <c r="H7" s="489"/>
      <c r="I7" s="489"/>
      <c r="J7" s="489"/>
      <c r="K7" s="489"/>
      <c r="L7" s="94"/>
    </row>
    <row r="8" spans="1:12" s="54" customFormat="1" ht="47.25" customHeight="1" x14ac:dyDescent="0.3">
      <c r="B8" s="214"/>
      <c r="C8" s="489"/>
      <c r="D8" s="489"/>
      <c r="E8" s="489"/>
      <c r="F8" s="489"/>
      <c r="G8" s="489"/>
      <c r="H8" s="489"/>
      <c r="I8" s="489"/>
      <c r="J8" s="489"/>
      <c r="K8" s="489"/>
      <c r="L8" s="94"/>
    </row>
    <row r="9" spans="1:12" s="54" customFormat="1" ht="125.25" customHeight="1" x14ac:dyDescent="0.3">
      <c r="B9" s="214" t="s">
        <v>15</v>
      </c>
      <c r="C9" s="546" t="s">
        <v>598</v>
      </c>
      <c r="D9" s="547"/>
      <c r="E9" s="547"/>
      <c r="F9" s="547"/>
      <c r="G9" s="547"/>
      <c r="H9" s="547"/>
      <c r="I9" s="547"/>
      <c r="J9" s="547"/>
      <c r="K9" s="547"/>
      <c r="L9" s="94"/>
    </row>
    <row r="10" spans="1:12" s="54" customFormat="1" ht="219" customHeight="1" x14ac:dyDescent="0.3">
      <c r="B10" s="215" t="s">
        <v>16</v>
      </c>
      <c r="C10" s="489" t="s">
        <v>679</v>
      </c>
      <c r="D10" s="489"/>
      <c r="E10" s="489"/>
      <c r="F10" s="489"/>
      <c r="G10" s="489"/>
      <c r="H10" s="489"/>
      <c r="I10" s="489"/>
      <c r="J10" s="489"/>
      <c r="K10" s="489"/>
      <c r="L10" s="94"/>
    </row>
    <row r="11" spans="1:12" s="54" customFormat="1" ht="69" customHeight="1" x14ac:dyDescent="0.3">
      <c r="B11" s="214" t="s">
        <v>17</v>
      </c>
      <c r="C11" s="543" t="s">
        <v>538</v>
      </c>
      <c r="D11" s="543"/>
      <c r="E11" s="543"/>
      <c r="F11" s="543"/>
      <c r="G11" s="543"/>
      <c r="H11" s="543"/>
      <c r="I11" s="543"/>
      <c r="J11" s="543"/>
      <c r="K11" s="543"/>
      <c r="L11" s="60"/>
    </row>
    <row r="12" spans="1:12" s="54" customFormat="1" ht="102.75" customHeight="1" x14ac:dyDescent="0.3">
      <c r="B12" s="214" t="s">
        <v>20</v>
      </c>
      <c r="C12" s="543" t="s">
        <v>599</v>
      </c>
      <c r="D12" s="543"/>
      <c r="E12" s="543"/>
      <c r="F12" s="543"/>
      <c r="G12" s="543"/>
      <c r="H12" s="543"/>
      <c r="I12" s="543"/>
      <c r="J12" s="543"/>
      <c r="K12" s="543"/>
      <c r="L12" s="60"/>
    </row>
    <row r="13" spans="1:12" s="54" customFormat="1" ht="243" customHeight="1" x14ac:dyDescent="0.3">
      <c r="B13" s="214" t="s">
        <v>21</v>
      </c>
      <c r="C13" s="489" t="s">
        <v>606</v>
      </c>
      <c r="D13" s="489"/>
      <c r="E13" s="489"/>
      <c r="F13" s="489"/>
      <c r="G13" s="489"/>
      <c r="H13" s="489"/>
      <c r="I13" s="489"/>
      <c r="J13" s="489"/>
      <c r="K13" s="489"/>
      <c r="L13" s="60"/>
    </row>
    <row r="14" spans="1:12" s="54" customFormat="1" ht="250.5" customHeight="1" x14ac:dyDescent="0.3">
      <c r="B14" s="214" t="s">
        <v>22</v>
      </c>
      <c r="C14" s="489" t="s">
        <v>600</v>
      </c>
      <c r="D14" s="489"/>
      <c r="E14" s="489"/>
      <c r="F14" s="489"/>
      <c r="G14" s="489"/>
      <c r="H14" s="489"/>
      <c r="I14" s="489"/>
      <c r="J14" s="489"/>
      <c r="K14" s="489"/>
      <c r="L14" s="94"/>
    </row>
    <row r="15" spans="1:12" s="54" customFormat="1" ht="135.75" customHeight="1" x14ac:dyDescent="0.3">
      <c r="B15" s="214" t="s">
        <v>23</v>
      </c>
      <c r="C15" s="489" t="s">
        <v>609</v>
      </c>
      <c r="D15" s="489"/>
      <c r="E15" s="489"/>
      <c r="F15" s="489"/>
      <c r="G15" s="489"/>
      <c r="H15" s="489"/>
      <c r="I15" s="489"/>
      <c r="J15" s="489"/>
      <c r="K15" s="489"/>
      <c r="L15" s="94"/>
    </row>
    <row r="16" spans="1:12" s="54" customFormat="1" ht="180.75" customHeight="1" x14ac:dyDescent="0.3">
      <c r="B16" s="214" t="s">
        <v>24</v>
      </c>
      <c r="C16" s="543" t="s">
        <v>608</v>
      </c>
      <c r="D16" s="545"/>
      <c r="E16" s="545"/>
      <c r="F16" s="545"/>
      <c r="G16" s="545"/>
      <c r="H16" s="545"/>
      <c r="I16" s="545"/>
      <c r="J16" s="545"/>
      <c r="K16" s="545"/>
      <c r="L16" s="60"/>
    </row>
    <row r="17" spans="1:12" s="54" customFormat="1" ht="237.75" customHeight="1" x14ac:dyDescent="0.3">
      <c r="B17" s="214" t="s">
        <v>25</v>
      </c>
      <c r="C17" s="489" t="s">
        <v>602</v>
      </c>
      <c r="D17" s="544"/>
      <c r="E17" s="544"/>
      <c r="F17" s="544"/>
      <c r="G17" s="544"/>
      <c r="H17" s="544"/>
      <c r="I17" s="544"/>
      <c r="J17" s="544"/>
      <c r="K17" s="544"/>
      <c r="L17" s="94"/>
    </row>
    <row r="18" spans="1:12" s="54" customFormat="1" ht="80.099999999999994" customHeight="1" x14ac:dyDescent="0.3">
      <c r="B18" s="214" t="s">
        <v>26</v>
      </c>
      <c r="C18" s="489" t="s">
        <v>601</v>
      </c>
      <c r="D18" s="489"/>
      <c r="E18" s="489"/>
      <c r="F18" s="489"/>
      <c r="G18" s="489"/>
      <c r="H18" s="489"/>
      <c r="I18" s="489"/>
      <c r="J18" s="489"/>
      <c r="K18" s="489"/>
      <c r="L18" s="94"/>
    </row>
    <row r="19" spans="1:12" s="54" customFormat="1" ht="151.5" customHeight="1" x14ac:dyDescent="0.3">
      <c r="B19" s="214" t="s">
        <v>27</v>
      </c>
      <c r="C19" s="543" t="s">
        <v>613</v>
      </c>
      <c r="D19" s="543"/>
      <c r="E19" s="543"/>
      <c r="F19" s="543"/>
      <c r="G19" s="543"/>
      <c r="H19" s="543"/>
      <c r="I19" s="543"/>
      <c r="J19" s="543"/>
      <c r="K19" s="543"/>
      <c r="L19" s="60"/>
    </row>
    <row r="20" spans="1:12" s="54" customFormat="1" ht="92.1" customHeight="1" x14ac:dyDescent="0.3">
      <c r="B20" s="215" t="s">
        <v>28</v>
      </c>
      <c r="C20" s="543" t="s">
        <v>610</v>
      </c>
      <c r="D20" s="543"/>
      <c r="E20" s="543"/>
      <c r="F20" s="543"/>
      <c r="G20" s="543"/>
      <c r="H20" s="543"/>
      <c r="I20" s="543"/>
      <c r="J20" s="543"/>
      <c r="K20" s="543"/>
      <c r="L20" s="60"/>
    </row>
    <row r="21" spans="1:12" s="54" customFormat="1" ht="273" customHeight="1" x14ac:dyDescent="0.3">
      <c r="B21" s="214" t="s">
        <v>278</v>
      </c>
      <c r="C21" s="489" t="s">
        <v>611</v>
      </c>
      <c r="D21" s="489"/>
      <c r="E21" s="489"/>
      <c r="F21" s="489"/>
      <c r="G21" s="489"/>
      <c r="H21" s="489"/>
      <c r="I21" s="489"/>
      <c r="J21" s="489"/>
      <c r="K21" s="489"/>
      <c r="L21" s="94"/>
    </row>
    <row r="22" spans="1:12" s="54" customFormat="1" ht="108" customHeight="1" x14ac:dyDescent="0.3">
      <c r="B22" s="214" t="s">
        <v>76</v>
      </c>
      <c r="C22" s="543" t="s">
        <v>603</v>
      </c>
      <c r="D22" s="543"/>
      <c r="E22" s="543"/>
      <c r="F22" s="543"/>
      <c r="G22" s="543"/>
      <c r="H22" s="543"/>
      <c r="I22" s="543"/>
      <c r="J22" s="543"/>
      <c r="K22" s="543"/>
      <c r="L22" s="94"/>
    </row>
    <row r="23" spans="1:12" s="54" customFormat="1" ht="66" customHeight="1" x14ac:dyDescent="0.3">
      <c r="B23" s="214" t="s">
        <v>79</v>
      </c>
      <c r="C23" s="543" t="s">
        <v>514</v>
      </c>
      <c r="D23" s="543"/>
      <c r="E23" s="543"/>
      <c r="F23" s="543"/>
      <c r="G23" s="543"/>
      <c r="H23" s="543"/>
      <c r="I23" s="543"/>
      <c r="J23" s="543"/>
      <c r="K23" s="543"/>
      <c r="L23" s="94"/>
    </row>
    <row r="24" spans="1:12" s="54" customFormat="1" ht="189.75" customHeight="1" x14ac:dyDescent="0.3">
      <c r="B24" s="214" t="s">
        <v>89</v>
      </c>
      <c r="C24" s="489" t="s">
        <v>604</v>
      </c>
      <c r="D24" s="489"/>
      <c r="E24" s="489"/>
      <c r="F24" s="489"/>
      <c r="G24" s="489"/>
      <c r="H24" s="489"/>
      <c r="I24" s="489"/>
      <c r="J24" s="489"/>
      <c r="K24" s="489"/>
      <c r="L24" s="94"/>
    </row>
    <row r="25" spans="1:12" s="54" customFormat="1" ht="133.5" customHeight="1" x14ac:dyDescent="0.3">
      <c r="B25" s="214" t="s">
        <v>90</v>
      </c>
      <c r="C25" s="489" t="s">
        <v>605</v>
      </c>
      <c r="D25" s="489"/>
      <c r="E25" s="489"/>
      <c r="F25" s="489"/>
      <c r="G25" s="489"/>
      <c r="H25" s="489"/>
      <c r="I25" s="489"/>
      <c r="J25" s="489"/>
      <c r="K25" s="489"/>
      <c r="L25" s="94"/>
    </row>
    <row r="26" spans="1:12" s="54" customFormat="1" ht="115.5" customHeight="1" x14ac:dyDescent="0.3">
      <c r="B26" s="214" t="s">
        <v>207</v>
      </c>
      <c r="C26" s="549" t="s">
        <v>614</v>
      </c>
      <c r="D26" s="549"/>
      <c r="E26" s="549"/>
      <c r="F26" s="549"/>
      <c r="G26" s="549"/>
      <c r="H26" s="549"/>
      <c r="I26" s="549"/>
      <c r="J26" s="549"/>
      <c r="K26" s="549"/>
      <c r="L26" s="94"/>
    </row>
    <row r="27" spans="1:12" s="54" customFormat="1" ht="18" customHeight="1" x14ac:dyDescent="0.3">
      <c r="A27" s="481"/>
      <c r="B27" s="27" t="s">
        <v>59</v>
      </c>
      <c r="D27" s="93" t="str">
        <f>Development!$A$2</f>
        <v>2.0</v>
      </c>
      <c r="E27" s="480"/>
      <c r="F27" s="480"/>
      <c r="G27" s="518"/>
      <c r="H27" s="518"/>
      <c r="I27" s="518"/>
      <c r="J27" s="31" t="s">
        <v>61</v>
      </c>
      <c r="K27" s="32" t="str">
        <f>Development!$A$4</f>
        <v>8.1.25</v>
      </c>
    </row>
    <row r="28" spans="1:12" s="54" customFormat="1" ht="18" hidden="1" customHeight="1" x14ac:dyDescent="0.3">
      <c r="A28" s="61"/>
      <c r="B28" s="548"/>
      <c r="C28" s="548"/>
      <c r="D28" s="548"/>
      <c r="E28" s="548"/>
      <c r="F28" s="548"/>
      <c r="G28" s="548"/>
      <c r="H28" s="548"/>
      <c r="I28" s="548"/>
      <c r="J28" s="548"/>
      <c r="K28" s="548"/>
      <c r="L28" s="548"/>
    </row>
    <row r="29" spans="1:12" s="54" customFormat="1" ht="18" hidden="1" customHeight="1" x14ac:dyDescent="0.3">
      <c r="A29" s="61"/>
      <c r="B29" s="94"/>
      <c r="C29" s="94"/>
      <c r="D29" s="94"/>
      <c r="E29" s="94"/>
      <c r="F29" s="94"/>
      <c r="G29" s="94"/>
      <c r="H29" s="94"/>
      <c r="I29" s="94"/>
      <c r="J29" s="94"/>
      <c r="K29" s="94"/>
      <c r="L29" s="94"/>
    </row>
    <row r="30" spans="1:12" s="54" customFormat="1" ht="18" hidden="1" customHeight="1" x14ac:dyDescent="0.3">
      <c r="A30" s="61"/>
      <c r="B30" s="548"/>
      <c r="C30" s="548"/>
      <c r="D30" s="548"/>
      <c r="E30" s="548"/>
      <c r="F30" s="548"/>
      <c r="G30" s="548"/>
      <c r="H30" s="548"/>
      <c r="I30" s="548"/>
      <c r="J30" s="548"/>
      <c r="K30" s="548"/>
      <c r="L30" s="548"/>
    </row>
    <row r="31" spans="1:12" s="54" customFormat="1" ht="18" hidden="1" customHeight="1" x14ac:dyDescent="0.3">
      <c r="A31" s="61"/>
      <c r="B31" s="548"/>
      <c r="C31" s="548"/>
      <c r="D31" s="548"/>
      <c r="E31" s="548"/>
      <c r="F31" s="548"/>
      <c r="G31" s="548"/>
      <c r="H31" s="548"/>
      <c r="I31" s="548"/>
      <c r="J31" s="548"/>
      <c r="K31" s="548"/>
      <c r="L31" s="548"/>
    </row>
    <row r="32" spans="1:12" s="54" customFormat="1" ht="18" hidden="1" customHeight="1" x14ac:dyDescent="0.3">
      <c r="A32" s="62"/>
      <c r="B32" s="94"/>
      <c r="C32" s="94"/>
      <c r="D32" s="94"/>
      <c r="E32" s="94"/>
      <c r="F32" s="94"/>
      <c r="G32" s="94"/>
      <c r="H32" s="94"/>
      <c r="I32" s="94"/>
      <c r="J32" s="94"/>
      <c r="K32" s="94"/>
      <c r="L32" s="94"/>
    </row>
    <row r="33" spans="1:13" s="54" customFormat="1" ht="18" hidden="1" customHeight="1" x14ac:dyDescent="0.3">
      <c r="A33" s="61"/>
      <c r="B33" s="548"/>
      <c r="C33" s="548"/>
      <c r="D33" s="548"/>
      <c r="E33" s="548"/>
      <c r="F33" s="548"/>
      <c r="G33" s="548"/>
      <c r="H33" s="548"/>
      <c r="I33" s="548"/>
      <c r="J33" s="548"/>
      <c r="K33" s="548"/>
      <c r="L33" s="548"/>
    </row>
    <row r="34" spans="1:13" s="54" customFormat="1" ht="18" hidden="1" customHeight="1" x14ac:dyDescent="0.3">
      <c r="A34" s="61"/>
      <c r="B34" s="548"/>
      <c r="C34" s="548"/>
      <c r="D34" s="548"/>
      <c r="E34" s="548"/>
      <c r="F34" s="548"/>
      <c r="G34" s="548"/>
      <c r="H34" s="548"/>
      <c r="I34" s="548"/>
      <c r="J34" s="548"/>
      <c r="K34" s="548"/>
      <c r="L34" s="548"/>
    </row>
    <row r="35" spans="1:13" s="54" customFormat="1" ht="18" hidden="1" customHeight="1" x14ac:dyDescent="0.3">
      <c r="A35" s="61"/>
      <c r="B35" s="94"/>
      <c r="C35" s="94"/>
      <c r="D35" s="94"/>
      <c r="E35" s="94"/>
      <c r="F35" s="94"/>
      <c r="G35" s="94"/>
      <c r="H35" s="94"/>
      <c r="I35" s="94"/>
      <c r="J35" s="94"/>
      <c r="K35" s="94"/>
      <c r="L35" s="94"/>
    </row>
    <row r="36" spans="1:13" s="54" customFormat="1" ht="18" hidden="1" customHeight="1" x14ac:dyDescent="0.3">
      <c r="A36" s="62"/>
      <c r="B36" s="94"/>
      <c r="C36" s="94"/>
      <c r="D36" s="94"/>
      <c r="E36" s="94"/>
      <c r="F36" s="94"/>
      <c r="G36" s="94"/>
      <c r="H36" s="94"/>
      <c r="I36" s="94"/>
      <c r="J36" s="94"/>
      <c r="K36" s="94"/>
      <c r="L36" s="94"/>
    </row>
    <row r="37" spans="1:13" s="54" customFormat="1" ht="18" hidden="1" customHeight="1" x14ac:dyDescent="0.3">
      <c r="A37" s="94"/>
      <c r="B37" s="548"/>
      <c r="C37" s="548"/>
      <c r="D37" s="548"/>
      <c r="E37" s="548"/>
      <c r="F37" s="548"/>
      <c r="G37" s="548"/>
      <c r="H37" s="548"/>
      <c r="I37" s="548"/>
      <c r="J37" s="548"/>
      <c r="K37" s="548"/>
      <c r="L37" s="548"/>
    </row>
    <row r="38" spans="1:13" s="54" customFormat="1" ht="18" hidden="1" customHeight="1" x14ac:dyDescent="0.3">
      <c r="A38" s="62"/>
      <c r="B38" s="94"/>
      <c r="C38" s="94"/>
      <c r="D38" s="94"/>
      <c r="E38" s="94"/>
      <c r="F38" s="94"/>
      <c r="G38" s="94"/>
      <c r="H38" s="94"/>
      <c r="I38" s="94"/>
      <c r="J38" s="94"/>
      <c r="K38" s="94"/>
      <c r="L38" s="94"/>
    </row>
    <row r="39" spans="1:13" s="54" customFormat="1" ht="18" hidden="1" customHeight="1" x14ac:dyDescent="0.3">
      <c r="A39" s="94"/>
      <c r="B39" s="548"/>
      <c r="C39" s="548"/>
      <c r="D39" s="548"/>
      <c r="E39" s="548"/>
      <c r="F39" s="548"/>
      <c r="G39" s="548"/>
      <c r="H39" s="548"/>
      <c r="I39" s="548"/>
      <c r="J39" s="548"/>
      <c r="K39" s="548"/>
      <c r="L39" s="548"/>
    </row>
    <row r="40" spans="1:13" s="54" customFormat="1" ht="18" hidden="1" customHeight="1" x14ac:dyDescent="0.3">
      <c r="A40" s="62"/>
      <c r="B40" s="94"/>
      <c r="C40" s="94"/>
      <c r="D40" s="94"/>
      <c r="E40" s="94"/>
      <c r="F40" s="94"/>
      <c r="G40" s="94"/>
      <c r="H40" s="94"/>
      <c r="I40" s="94"/>
      <c r="J40" s="94"/>
      <c r="K40" s="94"/>
      <c r="L40" s="94"/>
    </row>
    <row r="41" spans="1:13" s="54" customFormat="1" ht="18" hidden="1" customHeight="1" x14ac:dyDescent="0.3">
      <c r="A41" s="94"/>
      <c r="B41" s="548"/>
      <c r="C41" s="548"/>
      <c r="D41" s="548"/>
      <c r="E41" s="548"/>
      <c r="F41" s="548"/>
      <c r="G41" s="548"/>
      <c r="H41" s="548"/>
      <c r="I41" s="548"/>
      <c r="J41" s="548"/>
      <c r="K41" s="548"/>
      <c r="L41" s="548"/>
    </row>
    <row r="42" spans="1:13" s="54" customFormat="1" ht="18" hidden="1" customHeight="1" x14ac:dyDescent="0.3">
      <c r="A42" s="62"/>
      <c r="B42" s="94"/>
      <c r="C42" s="94"/>
      <c r="D42" s="94"/>
      <c r="E42" s="94"/>
      <c r="F42" s="94"/>
      <c r="G42" s="94"/>
      <c r="H42" s="94"/>
      <c r="I42" s="94"/>
      <c r="J42" s="94"/>
      <c r="K42" s="94"/>
      <c r="L42" s="94"/>
    </row>
    <row r="43" spans="1:13" s="54" customFormat="1" ht="18" hidden="1" customHeight="1" x14ac:dyDescent="0.3">
      <c r="A43" s="94"/>
      <c r="B43" s="548"/>
      <c r="C43" s="548"/>
      <c r="D43" s="548"/>
      <c r="E43" s="548"/>
      <c r="F43" s="548"/>
      <c r="G43" s="548"/>
      <c r="H43" s="548"/>
      <c r="I43" s="548"/>
      <c r="J43" s="548"/>
      <c r="K43" s="548"/>
      <c r="L43" s="548"/>
    </row>
    <row r="44" spans="1:13" s="54" customFormat="1" ht="18" hidden="1" customHeight="1" x14ac:dyDescent="0.3">
      <c r="A44" s="62"/>
      <c r="B44" s="94"/>
      <c r="C44" s="94"/>
      <c r="D44" s="94"/>
      <c r="E44" s="94"/>
      <c r="F44" s="94"/>
      <c r="G44" s="94"/>
      <c r="H44" s="94"/>
      <c r="I44" s="94"/>
      <c r="J44" s="94"/>
      <c r="K44" s="94"/>
      <c r="L44" s="94"/>
    </row>
    <row r="45" spans="1:13" s="54" customFormat="1" ht="18" hidden="1" customHeight="1" x14ac:dyDescent="0.3">
      <c r="A45" s="61"/>
      <c r="B45" s="548"/>
      <c r="C45" s="548"/>
      <c r="D45" s="548"/>
      <c r="E45" s="548"/>
      <c r="F45" s="548"/>
      <c r="G45" s="548"/>
      <c r="H45" s="548"/>
      <c r="I45" s="548"/>
      <c r="J45" s="548"/>
      <c r="K45" s="548"/>
      <c r="L45" s="548"/>
    </row>
    <row r="46" spans="1:13" s="53" customFormat="1" ht="18" hidden="1" customHeight="1" x14ac:dyDescent="0.3">
      <c r="A46" s="61"/>
      <c r="B46" s="94"/>
      <c r="C46" s="94"/>
      <c r="D46" s="94"/>
      <c r="E46" s="94"/>
      <c r="F46" s="94"/>
      <c r="G46" s="94"/>
      <c r="H46" s="94"/>
      <c r="I46" s="94"/>
      <c r="J46" s="94"/>
      <c r="K46" s="94"/>
      <c r="L46" s="94"/>
      <c r="M46" s="63"/>
    </row>
    <row r="47" spans="1:13" s="53" customFormat="1" ht="18" hidden="1" customHeight="1" x14ac:dyDescent="0.3">
      <c r="A47" s="62"/>
      <c r="B47" s="94"/>
      <c r="C47" s="94"/>
      <c r="D47" s="94"/>
      <c r="E47" s="94"/>
      <c r="F47" s="94"/>
      <c r="G47" s="94"/>
      <c r="H47" s="94"/>
      <c r="I47" s="94"/>
      <c r="J47" s="94"/>
      <c r="K47" s="94"/>
      <c r="L47" s="94"/>
      <c r="M47" s="63"/>
    </row>
    <row r="48" spans="1:13" s="53" customFormat="1" ht="18" hidden="1" customHeight="1" x14ac:dyDescent="0.3">
      <c r="A48" s="94"/>
      <c r="B48" s="94"/>
      <c r="C48" s="94"/>
      <c r="D48" s="94"/>
      <c r="E48" s="94"/>
      <c r="F48" s="94"/>
      <c r="G48" s="94"/>
      <c r="H48" s="94"/>
      <c r="I48" s="94"/>
      <c r="J48" s="94"/>
      <c r="K48" s="94"/>
      <c r="L48" s="94"/>
      <c r="M48" s="63"/>
    </row>
    <row r="49" spans="1:13" s="53" customFormat="1" ht="18" hidden="1" customHeight="1" x14ac:dyDescent="0.3">
      <c r="A49" s="94"/>
      <c r="B49" s="548"/>
      <c r="C49" s="548"/>
      <c r="D49" s="548"/>
      <c r="E49" s="548"/>
      <c r="F49" s="548"/>
      <c r="G49" s="548"/>
      <c r="H49" s="548"/>
      <c r="I49" s="548"/>
      <c r="J49" s="548"/>
      <c r="K49" s="548"/>
      <c r="L49" s="548"/>
      <c r="M49" s="63"/>
    </row>
    <row r="50" spans="1:13" s="53" customFormat="1" ht="18" hidden="1" customHeight="1" x14ac:dyDescent="0.3">
      <c r="A50" s="62"/>
      <c r="B50" s="94"/>
      <c r="C50" s="94"/>
      <c r="D50" s="94"/>
      <c r="E50" s="94"/>
      <c r="F50" s="94"/>
      <c r="G50" s="94"/>
      <c r="H50" s="94"/>
      <c r="I50" s="94"/>
      <c r="J50" s="94"/>
      <c r="K50" s="94"/>
      <c r="L50" s="94"/>
      <c r="M50" s="63"/>
    </row>
    <row r="51" spans="1:13" s="53" customFormat="1" ht="18" hidden="1" customHeight="1" x14ac:dyDescent="0.3">
      <c r="A51" s="61"/>
      <c r="B51" s="548"/>
      <c r="C51" s="548"/>
      <c r="D51" s="548"/>
      <c r="E51" s="548"/>
      <c r="F51" s="548"/>
      <c r="G51" s="548"/>
      <c r="H51" s="548"/>
      <c r="I51" s="548"/>
      <c r="J51" s="548"/>
      <c r="K51" s="548"/>
      <c r="L51" s="548"/>
      <c r="M51" s="63"/>
    </row>
    <row r="52" spans="1:13" s="53" customFormat="1" ht="18" hidden="1" customHeight="1" x14ac:dyDescent="0.3">
      <c r="A52" s="61"/>
      <c r="B52" s="548"/>
      <c r="C52" s="548"/>
      <c r="D52" s="548"/>
      <c r="E52" s="548"/>
      <c r="F52" s="548"/>
      <c r="G52" s="548"/>
      <c r="H52" s="548"/>
      <c r="I52" s="548"/>
      <c r="J52" s="548"/>
      <c r="K52" s="548"/>
      <c r="L52" s="548"/>
      <c r="M52" s="63"/>
    </row>
    <row r="53" spans="1:13" s="53" customFormat="1" ht="18" hidden="1" customHeight="1" x14ac:dyDescent="0.3">
      <c r="A53" s="61"/>
      <c r="B53" s="548"/>
      <c r="C53" s="548"/>
      <c r="D53" s="548"/>
      <c r="E53" s="548"/>
      <c r="F53" s="548"/>
      <c r="G53" s="548"/>
      <c r="H53" s="548"/>
      <c r="I53" s="548"/>
      <c r="J53" s="548"/>
      <c r="K53" s="548"/>
      <c r="L53" s="548"/>
      <c r="M53" s="63"/>
    </row>
    <row r="54" spans="1:13" s="53" customFormat="1" ht="18" hidden="1" customHeight="1" x14ac:dyDescent="0.3">
      <c r="A54" s="62"/>
      <c r="B54" s="94"/>
      <c r="C54" s="94"/>
      <c r="D54" s="94"/>
      <c r="E54" s="94"/>
      <c r="F54" s="94"/>
      <c r="G54" s="94"/>
      <c r="H54" s="94"/>
      <c r="I54" s="94"/>
      <c r="J54" s="94"/>
      <c r="K54" s="94"/>
      <c r="L54" s="94"/>
      <c r="M54" s="63"/>
    </row>
    <row r="55" spans="1:13" s="53" customFormat="1" ht="18" hidden="1" customHeight="1" x14ac:dyDescent="0.3">
      <c r="A55" s="94"/>
      <c r="B55" s="94"/>
      <c r="C55" s="94"/>
      <c r="D55" s="94"/>
      <c r="E55" s="94"/>
      <c r="F55" s="94"/>
      <c r="G55" s="94"/>
      <c r="H55" s="94"/>
      <c r="I55" s="94"/>
      <c r="J55" s="94"/>
      <c r="K55" s="94"/>
      <c r="L55" s="94"/>
      <c r="M55" s="63"/>
    </row>
    <row r="56" spans="1:13" s="53" customFormat="1" ht="18" hidden="1" customHeight="1" x14ac:dyDescent="0.3">
      <c r="A56" s="62"/>
      <c r="B56" s="94"/>
      <c r="C56" s="94"/>
      <c r="D56" s="94"/>
      <c r="E56" s="94"/>
      <c r="F56" s="94"/>
      <c r="G56" s="94"/>
      <c r="H56" s="94"/>
      <c r="I56" s="94"/>
      <c r="J56" s="94"/>
      <c r="K56" s="94"/>
      <c r="L56" s="94"/>
      <c r="M56" s="63"/>
    </row>
    <row r="57" spans="1:13" s="53" customFormat="1" ht="18" hidden="1" customHeight="1" x14ac:dyDescent="0.3">
      <c r="A57" s="94"/>
      <c r="B57" s="548"/>
      <c r="C57" s="548"/>
      <c r="D57" s="548"/>
      <c r="E57" s="548"/>
      <c r="F57" s="548"/>
      <c r="G57" s="548"/>
      <c r="H57" s="548"/>
      <c r="I57" s="548"/>
      <c r="J57" s="548"/>
      <c r="K57" s="548"/>
      <c r="L57" s="548"/>
      <c r="M57" s="63"/>
    </row>
    <row r="58" spans="1:13" s="53" customFormat="1" ht="18" hidden="1" customHeight="1" x14ac:dyDescent="0.3">
      <c r="A58" s="62"/>
      <c r="B58" s="94"/>
      <c r="C58" s="94"/>
      <c r="D58" s="94"/>
      <c r="E58" s="94"/>
      <c r="F58" s="94"/>
      <c r="G58" s="94"/>
      <c r="H58" s="94"/>
      <c r="I58" s="94"/>
      <c r="J58" s="94"/>
      <c r="K58" s="94"/>
      <c r="L58" s="94"/>
      <c r="M58" s="63"/>
    </row>
    <row r="59" spans="1:13" s="53" customFormat="1" ht="18" hidden="1" customHeight="1" x14ac:dyDescent="0.3">
      <c r="A59" s="94"/>
      <c r="B59" s="548"/>
      <c r="C59" s="548"/>
      <c r="D59" s="548"/>
      <c r="E59" s="548"/>
      <c r="F59" s="548"/>
      <c r="G59" s="548"/>
      <c r="H59" s="548"/>
      <c r="I59" s="548"/>
      <c r="J59" s="548"/>
      <c r="K59" s="548"/>
      <c r="L59" s="548"/>
      <c r="M59" s="63"/>
    </row>
    <row r="60" spans="1:13" s="53" customFormat="1" ht="18" hidden="1" customHeight="1" x14ac:dyDescent="0.3">
      <c r="A60" s="62"/>
      <c r="B60" s="94"/>
      <c r="C60" s="94"/>
      <c r="D60" s="94"/>
      <c r="E60" s="94"/>
      <c r="F60" s="94"/>
      <c r="G60" s="94"/>
      <c r="H60" s="94"/>
      <c r="I60" s="94"/>
      <c r="J60" s="94"/>
      <c r="K60" s="94"/>
      <c r="L60" s="94"/>
      <c r="M60" s="63"/>
    </row>
    <row r="61" spans="1:13" s="53" customFormat="1" ht="18" hidden="1" customHeight="1" x14ac:dyDescent="0.3">
      <c r="A61" s="94"/>
      <c r="B61" s="548"/>
      <c r="C61" s="548"/>
      <c r="D61" s="548"/>
      <c r="E61" s="548"/>
      <c r="F61" s="548"/>
      <c r="G61" s="548"/>
      <c r="H61" s="548"/>
      <c r="I61" s="548"/>
      <c r="J61" s="548"/>
      <c r="K61" s="548"/>
      <c r="L61" s="548"/>
      <c r="M61" s="63"/>
    </row>
    <row r="62" spans="1:13" s="53" customFormat="1" ht="18" hidden="1" customHeight="1" x14ac:dyDescent="0.3">
      <c r="A62" s="94"/>
      <c r="B62" s="548"/>
      <c r="C62" s="548"/>
      <c r="D62" s="548"/>
      <c r="E62" s="548"/>
      <c r="F62" s="548"/>
      <c r="G62" s="548"/>
      <c r="H62" s="548"/>
      <c r="I62" s="548"/>
      <c r="J62" s="548"/>
      <c r="K62" s="548"/>
      <c r="L62" s="548"/>
      <c r="M62" s="63"/>
    </row>
    <row r="63" spans="1:13" s="53" customFormat="1" ht="18" hidden="1" customHeight="1" x14ac:dyDescent="0.3">
      <c r="A63" s="62"/>
      <c r="B63" s="94"/>
      <c r="C63" s="94"/>
      <c r="D63" s="94"/>
      <c r="E63" s="94"/>
      <c r="F63" s="94"/>
      <c r="G63" s="94"/>
      <c r="H63" s="94"/>
      <c r="I63" s="94"/>
      <c r="J63" s="94"/>
      <c r="K63" s="94"/>
      <c r="L63" s="94"/>
      <c r="M63" s="63"/>
    </row>
    <row r="64" spans="1:13" s="53" customFormat="1" ht="18" hidden="1" customHeight="1" x14ac:dyDescent="0.3">
      <c r="A64" s="61"/>
      <c r="B64" s="550"/>
      <c r="C64" s="550"/>
      <c r="D64" s="550"/>
      <c r="E64" s="550"/>
      <c r="F64" s="550"/>
      <c r="G64" s="550"/>
      <c r="H64" s="550"/>
      <c r="I64" s="550"/>
      <c r="J64" s="550"/>
      <c r="K64" s="550"/>
      <c r="L64" s="550"/>
      <c r="M64" s="63"/>
    </row>
    <row r="65" spans="1:13" s="53" customFormat="1" ht="18" hidden="1" customHeight="1" x14ac:dyDescent="0.3">
      <c r="A65" s="61"/>
      <c r="B65" s="548"/>
      <c r="C65" s="548"/>
      <c r="D65" s="548"/>
      <c r="E65" s="548"/>
      <c r="F65" s="548"/>
      <c r="G65" s="548"/>
      <c r="H65" s="548"/>
      <c r="I65" s="548"/>
      <c r="J65" s="548"/>
      <c r="K65" s="548"/>
      <c r="L65" s="548"/>
      <c r="M65" s="63"/>
    </row>
    <row r="66" spans="1:13" s="53" customFormat="1" ht="18" hidden="1" customHeight="1" x14ac:dyDescent="0.3">
      <c r="A66" s="62"/>
      <c r="B66" s="94"/>
      <c r="C66" s="94"/>
      <c r="D66" s="94"/>
      <c r="E66" s="94"/>
      <c r="F66" s="94"/>
      <c r="G66" s="94"/>
      <c r="H66" s="94"/>
      <c r="I66" s="94"/>
      <c r="J66" s="94"/>
      <c r="K66" s="94"/>
      <c r="L66" s="94"/>
      <c r="M66" s="63"/>
    </row>
    <row r="67" spans="1:13" s="53" customFormat="1" ht="18" hidden="1" customHeight="1" x14ac:dyDescent="0.3">
      <c r="A67" s="94"/>
      <c r="B67" s="548"/>
      <c r="C67" s="548"/>
      <c r="D67" s="548"/>
      <c r="E67" s="548"/>
      <c r="F67" s="548"/>
      <c r="G67" s="548"/>
      <c r="H67" s="548"/>
      <c r="I67" s="548"/>
      <c r="J67" s="548"/>
      <c r="K67" s="548"/>
      <c r="L67" s="548"/>
      <c r="M67" s="63"/>
    </row>
    <row r="68" spans="1:13" s="53" customFormat="1" ht="18" hidden="1" customHeight="1" x14ac:dyDescent="0.3">
      <c r="A68" s="62"/>
      <c r="B68" s="94"/>
      <c r="C68" s="94"/>
      <c r="D68" s="94"/>
      <c r="E68" s="94"/>
      <c r="F68" s="94"/>
      <c r="G68" s="94"/>
      <c r="H68" s="94"/>
      <c r="I68" s="94"/>
      <c r="J68" s="94"/>
      <c r="K68" s="94"/>
      <c r="L68" s="94"/>
      <c r="M68" s="63"/>
    </row>
    <row r="69" spans="1:13" s="53" customFormat="1" ht="18" hidden="1" customHeight="1" x14ac:dyDescent="0.3">
      <c r="A69" s="94"/>
      <c r="B69" s="548"/>
      <c r="C69" s="548"/>
      <c r="D69" s="548"/>
      <c r="E69" s="548"/>
      <c r="F69" s="548"/>
      <c r="G69" s="548"/>
      <c r="H69" s="548"/>
      <c r="I69" s="548"/>
      <c r="J69" s="548"/>
      <c r="K69" s="548"/>
      <c r="L69" s="548"/>
      <c r="M69" s="63"/>
    </row>
    <row r="70" spans="1:13" s="53" customFormat="1" ht="18" hidden="1" customHeight="1" x14ac:dyDescent="0.3">
      <c r="A70" s="62"/>
      <c r="B70" s="94"/>
      <c r="C70" s="94"/>
      <c r="D70" s="94"/>
      <c r="E70" s="94"/>
      <c r="F70" s="94"/>
      <c r="G70" s="94"/>
      <c r="H70" s="94"/>
      <c r="I70" s="94"/>
      <c r="J70" s="94"/>
      <c r="K70" s="94"/>
      <c r="L70" s="94"/>
      <c r="M70" s="63"/>
    </row>
    <row r="71" spans="1:13" s="53" customFormat="1" ht="18" hidden="1" customHeight="1" x14ac:dyDescent="0.3">
      <c r="A71" s="94"/>
      <c r="B71" s="94"/>
      <c r="C71" s="94"/>
      <c r="D71" s="94"/>
      <c r="E71" s="94"/>
      <c r="F71" s="94"/>
      <c r="G71" s="94"/>
      <c r="H71" s="94"/>
      <c r="I71" s="94"/>
      <c r="J71" s="94"/>
      <c r="K71" s="94"/>
      <c r="L71" s="94"/>
      <c r="M71" s="63"/>
    </row>
    <row r="72" spans="1:13" s="53" customFormat="1" ht="18" hidden="1" customHeight="1" x14ac:dyDescent="0.3">
      <c r="A72" s="62"/>
      <c r="B72" s="94"/>
      <c r="C72" s="94"/>
      <c r="D72" s="94"/>
      <c r="E72" s="94"/>
      <c r="F72" s="94"/>
      <c r="G72" s="94"/>
      <c r="H72" s="94"/>
      <c r="I72" s="94"/>
      <c r="J72" s="94"/>
      <c r="K72" s="94"/>
      <c r="L72" s="94"/>
      <c r="M72" s="63"/>
    </row>
    <row r="73" spans="1:13" s="53" customFormat="1" ht="18" hidden="1" customHeight="1" x14ac:dyDescent="0.3">
      <c r="A73" s="94"/>
      <c r="B73" s="548"/>
      <c r="C73" s="548"/>
      <c r="D73" s="548"/>
      <c r="E73" s="548"/>
      <c r="F73" s="548"/>
      <c r="G73" s="548"/>
      <c r="H73" s="548"/>
      <c r="I73" s="548"/>
      <c r="J73" s="548"/>
      <c r="K73" s="548"/>
      <c r="L73" s="548"/>
      <c r="M73" s="63"/>
    </row>
    <row r="74" spans="1:13" s="53" customFormat="1" ht="18" hidden="1" customHeight="1" x14ac:dyDescent="0.3">
      <c r="A74" s="62"/>
      <c r="B74" s="94"/>
      <c r="C74" s="94"/>
      <c r="D74" s="94"/>
      <c r="E74" s="94"/>
      <c r="F74" s="94"/>
      <c r="G74" s="94"/>
      <c r="H74" s="94"/>
      <c r="I74" s="94"/>
      <c r="J74" s="94"/>
      <c r="K74" s="94"/>
      <c r="L74" s="94"/>
      <c r="M74" s="63"/>
    </row>
    <row r="75" spans="1:13" s="53" customFormat="1" ht="18" hidden="1" customHeight="1" x14ac:dyDescent="0.3">
      <c r="A75" s="61"/>
      <c r="B75" s="550"/>
      <c r="C75" s="550"/>
      <c r="D75" s="550"/>
      <c r="E75" s="550"/>
      <c r="F75" s="550"/>
      <c r="G75" s="550"/>
      <c r="H75" s="550"/>
      <c r="I75" s="550"/>
      <c r="J75" s="550"/>
      <c r="K75" s="550"/>
      <c r="L75" s="550"/>
      <c r="M75" s="63"/>
    </row>
    <row r="76" spans="1:13" s="53" customFormat="1" ht="18" hidden="1" customHeight="1" x14ac:dyDescent="0.3">
      <c r="A76" s="61"/>
      <c r="B76" s="548"/>
      <c r="C76" s="548"/>
      <c r="D76" s="548"/>
      <c r="E76" s="548"/>
      <c r="F76" s="548"/>
      <c r="G76" s="548"/>
      <c r="H76" s="548"/>
      <c r="I76" s="548"/>
      <c r="J76" s="548"/>
      <c r="K76" s="548"/>
      <c r="L76" s="548"/>
      <c r="M76" s="63"/>
    </row>
    <row r="77" spans="1:13" s="53" customFormat="1" hidden="1" x14ac:dyDescent="0.3">
      <c r="A77" s="61"/>
      <c r="B77" s="548"/>
      <c r="C77" s="548"/>
      <c r="D77" s="548"/>
      <c r="E77" s="548"/>
      <c r="F77" s="548"/>
      <c r="G77" s="548"/>
      <c r="H77" s="548"/>
      <c r="I77" s="548"/>
      <c r="J77" s="548"/>
      <c r="K77" s="548"/>
      <c r="L77" s="548"/>
      <c r="M77" s="63"/>
    </row>
    <row r="78" spans="1:13" s="53" customFormat="1" hidden="1" x14ac:dyDescent="0.3">
      <c r="M78" s="63"/>
    </row>
    <row r="79" spans="1:13" s="53" customFormat="1" hidden="1" x14ac:dyDescent="0.3">
      <c r="M79" s="63"/>
    </row>
    <row r="80" spans="1:13" s="53" customFormat="1" hidden="1" x14ac:dyDescent="0.3">
      <c r="M80" s="63"/>
    </row>
    <row r="81" spans="13:13" s="53" customFormat="1" hidden="1" x14ac:dyDescent="0.3">
      <c r="M81" s="63"/>
    </row>
    <row r="82" spans="13:13" s="53" customFormat="1" hidden="1" x14ac:dyDescent="0.3">
      <c r="M82" s="63"/>
    </row>
    <row r="83" spans="13:13" s="53" customFormat="1" hidden="1" x14ac:dyDescent="0.3">
      <c r="M83" s="63"/>
    </row>
    <row r="84" spans="13:13" s="53" customFormat="1" hidden="1" x14ac:dyDescent="0.3">
      <c r="M84" s="63"/>
    </row>
    <row r="85" spans="13:13" hidden="1" x14ac:dyDescent="0.3">
      <c r="M85" s="64"/>
    </row>
    <row r="86" spans="13:13" hidden="1" x14ac:dyDescent="0.3">
      <c r="M86" s="64"/>
    </row>
    <row r="87" spans="13:13" hidden="1" x14ac:dyDescent="0.3">
      <c r="M87" s="64"/>
    </row>
    <row r="88" spans="13:13" hidden="1" x14ac:dyDescent="0.3">
      <c r="M88" s="64"/>
    </row>
    <row r="89" spans="13:13" hidden="1" x14ac:dyDescent="0.3">
      <c r="M89" s="64"/>
    </row>
    <row r="90" spans="13:13" hidden="1" x14ac:dyDescent="0.3">
      <c r="M90" s="64"/>
    </row>
    <row r="91" spans="13:13" hidden="1" x14ac:dyDescent="0.3">
      <c r="M91" s="64"/>
    </row>
    <row r="92" spans="13:13" hidden="1" x14ac:dyDescent="0.3">
      <c r="M92" s="64"/>
    </row>
    <row r="93" spans="13:13" hidden="1" x14ac:dyDescent="0.3">
      <c r="M93" s="64"/>
    </row>
    <row r="94" spans="13:13" hidden="1" x14ac:dyDescent="0.3">
      <c r="M94" s="64"/>
    </row>
    <row r="95" spans="13:13" hidden="1" x14ac:dyDescent="0.3">
      <c r="M95" s="64"/>
    </row>
    <row r="96" spans="13:13" hidden="1" x14ac:dyDescent="0.3">
      <c r="M96" s="64"/>
    </row>
    <row r="97" spans="13:13" hidden="1" x14ac:dyDescent="0.3">
      <c r="M97" s="64"/>
    </row>
    <row r="98" spans="13:13" hidden="1" x14ac:dyDescent="0.3">
      <c r="M98" s="64"/>
    </row>
    <row r="99" spans="13:13" hidden="1" x14ac:dyDescent="0.3">
      <c r="M99" s="64"/>
    </row>
    <row r="100" spans="13:13" hidden="1" x14ac:dyDescent="0.3">
      <c r="M100" s="64"/>
    </row>
    <row r="101" spans="13:13" hidden="1" x14ac:dyDescent="0.3">
      <c r="M101" s="64"/>
    </row>
    <row r="102" spans="13:13" hidden="1" x14ac:dyDescent="0.3">
      <c r="M102" s="64"/>
    </row>
    <row r="103" spans="13:13" hidden="1" x14ac:dyDescent="0.3">
      <c r="M103" s="64"/>
    </row>
    <row r="104" spans="13:13" hidden="1" x14ac:dyDescent="0.3">
      <c r="M104" s="64"/>
    </row>
    <row r="105" spans="13:13" hidden="1" x14ac:dyDescent="0.3">
      <c r="M105" s="64"/>
    </row>
    <row r="106" spans="13:13" ht="16.5" customHeight="1" x14ac:dyDescent="0.3"/>
    <row r="107" spans="13:13" ht="16.5" customHeight="1" x14ac:dyDescent="0.3"/>
    <row r="108" spans="13:13" ht="16.5" customHeight="1" x14ac:dyDescent="0.3"/>
    <row r="109" spans="13:13" ht="16.5" customHeight="1" x14ac:dyDescent="0.3"/>
    <row r="110" spans="13:13" ht="16.5" customHeight="1" x14ac:dyDescent="0.3"/>
    <row r="111" spans="13:13" ht="16.5" customHeight="1" x14ac:dyDescent="0.3"/>
    <row r="112" spans="13:13" ht="16.5" customHeight="1" x14ac:dyDescent="0.3"/>
    <row r="113" ht="16.5" customHeight="1" x14ac:dyDescent="0.3"/>
    <row r="114" ht="16.5" customHeight="1" x14ac:dyDescent="0.3"/>
    <row r="115" ht="16.5" customHeight="1" x14ac:dyDescent="0.3"/>
    <row r="116" ht="16.5" customHeight="1" x14ac:dyDescent="0.3"/>
    <row r="117" ht="16.5" customHeight="1" x14ac:dyDescent="0.3"/>
    <row r="118" ht="16.5" customHeight="1" x14ac:dyDescent="0.3"/>
    <row r="122" ht="16.5" customHeight="1" x14ac:dyDescent="0.3"/>
    <row r="123" ht="16.5" customHeight="1" x14ac:dyDescent="0.3"/>
    <row r="124" ht="16.5" customHeight="1" x14ac:dyDescent="0.3"/>
    <row r="125" ht="16.5" customHeight="1" x14ac:dyDescent="0.3"/>
    <row r="126" ht="16.5" customHeight="1" x14ac:dyDescent="0.3"/>
    <row r="127" ht="16.5" customHeight="1" x14ac:dyDescent="0.3"/>
    <row r="128" ht="16.5" customHeight="1" x14ac:dyDescent="0.3"/>
    <row r="129" ht="16.5" customHeight="1" x14ac:dyDescent="0.3"/>
    <row r="130" ht="16.5" customHeight="1" x14ac:dyDescent="0.3"/>
    <row r="131" ht="16.5" customHeight="1" x14ac:dyDescent="0.3"/>
  </sheetData>
  <sheetProtection algorithmName="SHA-512" hashValue="mFbuWZWRQ3KUp22Fg41zNTXcWU27blR1XT8csAocZgKAIvnUqpq1AI1MZwny8ythnfV0pOc3gqUhaz2IKBlejw==" saltValue="bXlBId0fFNv0v4UlQW42oQ==" spinCount="100000" sheet="1" objects="1" scenarios="1"/>
  <mergeCells count="48">
    <mergeCell ref="B59:L59"/>
    <mergeCell ref="B75:L75"/>
    <mergeCell ref="B76:L76"/>
    <mergeCell ref="B61:L61"/>
    <mergeCell ref="B37:L37"/>
    <mergeCell ref="B39:L39"/>
    <mergeCell ref="B52:L52"/>
    <mergeCell ref="B53:L53"/>
    <mergeCell ref="B57:L57"/>
    <mergeCell ref="B49:L49"/>
    <mergeCell ref="B51:L51"/>
    <mergeCell ref="B45:L45"/>
    <mergeCell ref="B41:L41"/>
    <mergeCell ref="B77:L77"/>
    <mergeCell ref="B62:L62"/>
    <mergeCell ref="B64:L64"/>
    <mergeCell ref="B65:L65"/>
    <mergeCell ref="B67:L67"/>
    <mergeCell ref="B69:L69"/>
    <mergeCell ref="B73:L73"/>
    <mergeCell ref="B31:L31"/>
    <mergeCell ref="B33:L33"/>
    <mergeCell ref="B43:L43"/>
    <mergeCell ref="C20:K20"/>
    <mergeCell ref="C21:K21"/>
    <mergeCell ref="C22:K22"/>
    <mergeCell ref="B30:L30"/>
    <mergeCell ref="G27:I27"/>
    <mergeCell ref="B28:L28"/>
    <mergeCell ref="B34:L34"/>
    <mergeCell ref="C23:K23"/>
    <mergeCell ref="C25:K25"/>
    <mergeCell ref="C26:K26"/>
    <mergeCell ref="C5:K5"/>
    <mergeCell ref="C6:K6"/>
    <mergeCell ref="C15:K15"/>
    <mergeCell ref="C12:K12"/>
    <mergeCell ref="C10:K10"/>
    <mergeCell ref="C11:K11"/>
    <mergeCell ref="C9:K9"/>
    <mergeCell ref="C13:K13"/>
    <mergeCell ref="C14:K14"/>
    <mergeCell ref="C7:K8"/>
    <mergeCell ref="C19:K19"/>
    <mergeCell ref="C17:K17"/>
    <mergeCell ref="C16:K16"/>
    <mergeCell ref="C18:K18"/>
    <mergeCell ref="C24:K24"/>
  </mergeCells>
  <pageMargins left="0.25" right="0.25" top="0.25" bottom="0.25" header="0" footer="0"/>
  <pageSetup scale="17"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ignoredErrors>
    <ignoredError sqref="B5 B6"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00B050"/>
    <pageSetUpPr fitToPage="1"/>
  </sheetPr>
  <dimension ref="A1:IU63"/>
  <sheetViews>
    <sheetView showGridLines="0" zoomScaleNormal="100" zoomScalePageLayoutView="85" workbookViewId="0"/>
  </sheetViews>
  <sheetFormatPr defaultColWidth="0" defaultRowHeight="16.5" customHeight="1" zeroHeight="1" x14ac:dyDescent="0.3"/>
  <cols>
    <col min="1" max="1" width="14.5703125" style="44" customWidth="1"/>
    <col min="2" max="4" width="13.5703125" style="44" customWidth="1"/>
    <col min="5" max="5" width="13.7109375" style="44" customWidth="1"/>
    <col min="6" max="6" width="13.5703125" style="44" customWidth="1"/>
    <col min="7" max="7" width="1.5703125" style="44" customWidth="1"/>
    <col min="8" max="8" width="15.7109375" style="44" bestFit="1" customWidth="1"/>
    <col min="9" max="12" width="13.5703125" style="44" customWidth="1"/>
    <col min="13" max="13" width="9.28515625" style="44" customWidth="1"/>
    <col min="14" max="255" width="9.28515625" style="44" hidden="1" customWidth="1"/>
    <col min="256" max="16384" width="0" style="44" hidden="1"/>
  </cols>
  <sheetData>
    <row r="1" spans="1:13" ht="54.75" customHeight="1" x14ac:dyDescent="0.3">
      <c r="A1" s="127" t="str">
        <f>Development!$A$3&amp;" Residential Efficiency Program"</f>
        <v>2025 Residential Efficiency Program</v>
      </c>
      <c r="B1" s="128"/>
      <c r="C1" s="126"/>
      <c r="D1" s="126"/>
      <c r="E1" s="126"/>
      <c r="F1" s="126"/>
      <c r="G1" s="126"/>
      <c r="H1" s="126"/>
      <c r="I1" s="126"/>
      <c r="J1" s="126"/>
      <c r="K1" s="126"/>
      <c r="L1" s="126"/>
      <c r="M1" s="126"/>
    </row>
    <row r="2" spans="1:13" ht="54.75" customHeight="1" thickBot="1" x14ac:dyDescent="0.35">
      <c r="A2" s="145" t="s">
        <v>75</v>
      </c>
      <c r="B2" s="126"/>
      <c r="C2" s="145"/>
      <c r="D2" s="126"/>
      <c r="E2" s="126"/>
      <c r="F2" s="126"/>
      <c r="G2" s="126"/>
      <c r="H2" s="126"/>
      <c r="I2" s="126"/>
      <c r="J2" s="126"/>
      <c r="K2" s="126"/>
      <c r="L2" s="126"/>
      <c r="M2" s="126"/>
    </row>
    <row r="3" spans="1:13" ht="40.15" customHeight="1" thickTop="1" x14ac:dyDescent="0.3">
      <c r="A3" s="567" t="s">
        <v>81</v>
      </c>
      <c r="B3" s="568"/>
      <c r="C3" s="568"/>
      <c r="D3" s="568"/>
      <c r="E3" s="568"/>
      <c r="F3" s="568"/>
      <c r="G3" s="568"/>
      <c r="H3" s="568"/>
      <c r="I3" s="568"/>
      <c r="J3" s="568"/>
      <c r="K3" s="568"/>
      <c r="L3" s="568"/>
      <c r="M3" s="568"/>
    </row>
    <row r="4" spans="1:13" ht="19.5" thickBot="1" x14ac:dyDescent="0.35">
      <c r="A4" s="562" t="s">
        <v>33</v>
      </c>
      <c r="B4" s="562"/>
      <c r="C4" s="562"/>
      <c r="D4" s="562"/>
      <c r="E4" s="562"/>
      <c r="F4" s="562"/>
      <c r="G4" s="562"/>
      <c r="H4" s="562"/>
      <c r="I4" s="562"/>
      <c r="J4" s="562"/>
      <c r="K4" s="562"/>
      <c r="L4" s="562"/>
    </row>
    <row r="5" spans="1:13" ht="28.15" customHeight="1" x14ac:dyDescent="0.3">
      <c r="A5" s="507" t="s">
        <v>10</v>
      </c>
      <c r="B5" s="507"/>
      <c r="C5" s="564" t="str">
        <f>IF('General Information'!C9="","",'General Information'!C9)</f>
        <v/>
      </c>
      <c r="D5" s="564"/>
      <c r="E5" s="564"/>
      <c r="F5" s="564"/>
      <c r="J5" s="82"/>
      <c r="K5" s="566"/>
      <c r="L5" s="566"/>
    </row>
    <row r="6" spans="1:13" ht="28.15" customHeight="1" x14ac:dyDescent="0.3">
      <c r="A6" s="507" t="s">
        <v>46</v>
      </c>
      <c r="B6" s="507"/>
      <c r="C6" s="564" t="str">
        <f>IF('General Information'!C11="","",'General Information'!C11)</f>
        <v/>
      </c>
      <c r="D6" s="564"/>
      <c r="E6" s="564"/>
      <c r="F6" s="564"/>
      <c r="H6" s="82" t="s">
        <v>0</v>
      </c>
      <c r="I6" s="560" t="str">
        <f>IF('General Information'!I11="","",'General Information'!I11)</f>
        <v/>
      </c>
      <c r="J6" s="560"/>
      <c r="K6" s="82" t="s">
        <v>1</v>
      </c>
      <c r="L6" s="84" t="str">
        <f>IF('General Information'!L11="","",'General Information'!L11)</f>
        <v/>
      </c>
      <c r="M6" s="24"/>
    </row>
    <row r="7" spans="1:13" ht="28.15" customHeight="1" x14ac:dyDescent="0.3">
      <c r="A7" s="509" t="s">
        <v>47</v>
      </c>
      <c r="B7" s="509"/>
      <c r="C7" s="564" t="str">
        <f>IF('General Information'!C13="","",'General Information'!C13)</f>
        <v/>
      </c>
      <c r="D7" s="564"/>
      <c r="E7" s="564"/>
      <c r="F7" s="564"/>
      <c r="H7" s="82" t="s">
        <v>0</v>
      </c>
      <c r="I7" s="560" t="str">
        <f>IF('General Information'!I13="","",'General Information'!I13)</f>
        <v/>
      </c>
      <c r="J7" s="560"/>
      <c r="K7" s="82" t="s">
        <v>1</v>
      </c>
      <c r="L7" s="84" t="str">
        <f>IF('General Information'!L13="","",'General Information'!L13)</f>
        <v/>
      </c>
    </row>
    <row r="8" spans="1:13" ht="28.15" customHeight="1" x14ac:dyDescent="0.3">
      <c r="A8" s="507"/>
      <c r="B8" s="507"/>
      <c r="C8" s="564" t="e">
        <f>IF('General Information'!#REF!="","",'General Information'!#REF!)</f>
        <v>#REF!</v>
      </c>
      <c r="D8" s="564"/>
      <c r="E8" s="564"/>
      <c r="F8" s="564"/>
      <c r="I8" s="565" t="s">
        <v>48</v>
      </c>
      <c r="J8" s="565"/>
      <c r="K8" s="551" t="str">
        <f>IF('General Information'!L17="","",'General Information'!L17)</f>
        <v/>
      </c>
      <c r="L8" s="551"/>
    </row>
    <row r="9" spans="1:13" ht="28.15" customHeight="1" x14ac:dyDescent="0.3">
      <c r="A9" s="507" t="s">
        <v>49</v>
      </c>
      <c r="B9" s="507"/>
      <c r="C9" s="564" t="str">
        <f>IF('General Information'!C17="","",'General Information'!C17)</f>
        <v/>
      </c>
      <c r="D9" s="564"/>
      <c r="E9" s="564"/>
      <c r="F9" s="564"/>
      <c r="I9" s="503" t="s">
        <v>50</v>
      </c>
      <c r="J9" s="503"/>
      <c r="K9" s="551" t="str">
        <f>IF('General Information'!L19="","",'General Information'!L19)</f>
        <v/>
      </c>
      <c r="L9" s="551"/>
    </row>
    <row r="10" spans="1:13" ht="28.15" customHeight="1" x14ac:dyDescent="0.3">
      <c r="A10" s="507" t="s">
        <v>4</v>
      </c>
      <c r="B10" s="507"/>
      <c r="C10" s="564" t="str">
        <f>IF('General Information'!C19="","",'General Information'!C19)</f>
        <v/>
      </c>
      <c r="D10" s="564"/>
      <c r="E10" s="564"/>
      <c r="F10" s="564"/>
      <c r="I10" s="503"/>
      <c r="J10" s="503"/>
      <c r="K10" s="561"/>
      <c r="L10" s="561"/>
    </row>
    <row r="11" spans="1:13" x14ac:dyDescent="0.3">
      <c r="A11" s="81"/>
      <c r="B11" s="81"/>
    </row>
    <row r="12" spans="1:13" ht="3" customHeight="1" x14ac:dyDescent="0.3">
      <c r="A12" s="22"/>
      <c r="B12" s="22"/>
      <c r="C12" s="22"/>
      <c r="D12" s="22"/>
      <c r="E12" s="22"/>
      <c r="F12" s="22"/>
      <c r="G12" s="22"/>
      <c r="H12" s="22"/>
      <c r="I12" s="22"/>
      <c r="J12" s="22"/>
      <c r="K12" s="22"/>
      <c r="L12" s="22"/>
    </row>
    <row r="13" spans="1:13" ht="19.5" thickBot="1" x14ac:dyDescent="0.35">
      <c r="A13" s="562" t="s">
        <v>6</v>
      </c>
      <c r="B13" s="562"/>
      <c r="C13" s="562"/>
      <c r="D13" s="562"/>
      <c r="E13" s="562"/>
      <c r="F13" s="562"/>
      <c r="G13" s="562"/>
      <c r="H13" s="562"/>
      <c r="I13" s="562"/>
      <c r="J13" s="562"/>
      <c r="K13" s="562"/>
      <c r="L13" s="562"/>
    </row>
    <row r="14" spans="1:13" ht="23.25" customHeight="1" x14ac:dyDescent="0.3">
      <c r="A14" s="507" t="s">
        <v>7</v>
      </c>
      <c r="B14" s="507"/>
      <c r="C14" s="560" t="e">
        <f>IF('General Information'!#REF!="","",'General Information'!#REF!)</f>
        <v>#REF!</v>
      </c>
      <c r="D14" s="560"/>
      <c r="E14" s="560"/>
      <c r="F14" s="560"/>
      <c r="G14" s="42"/>
      <c r="H14" s="42"/>
      <c r="I14" s="563"/>
      <c r="J14" s="563"/>
      <c r="K14" s="563"/>
      <c r="L14" s="42"/>
    </row>
    <row r="15" spans="1:13" ht="23.25" customHeight="1" x14ac:dyDescent="0.3">
      <c r="A15" s="507" t="s">
        <v>8</v>
      </c>
      <c r="B15" s="507"/>
      <c r="C15" s="560" t="e">
        <f>IF('General Information'!#REF!="","",'General Information'!#REF!)</f>
        <v>#REF!</v>
      </c>
      <c r="D15" s="560"/>
      <c r="E15" s="560"/>
      <c r="F15" s="560"/>
      <c r="H15" s="79" t="s">
        <v>0</v>
      </c>
      <c r="I15" s="560" t="e">
        <f>IF('General Information'!#REF!="","",'General Information'!#REF!)</f>
        <v>#REF!</v>
      </c>
      <c r="J15" s="560"/>
      <c r="K15" s="82" t="s">
        <v>1</v>
      </c>
      <c r="L15" s="84" t="e">
        <f>IF('General Information'!#REF!="","",'General Information'!#REF!)</f>
        <v>#REF!</v>
      </c>
      <c r="M15" s="24"/>
    </row>
    <row r="16" spans="1:13" ht="23.25" customHeight="1" x14ac:dyDescent="0.3">
      <c r="A16" s="507" t="s">
        <v>3</v>
      </c>
      <c r="B16" s="507"/>
      <c r="C16" s="560" t="e">
        <f>IF('General Information'!#REF!="","",'General Information'!#REF!)</f>
        <v>#REF!</v>
      </c>
      <c r="D16" s="560"/>
      <c r="E16" s="560"/>
      <c r="F16" s="560"/>
      <c r="H16" s="23" t="s">
        <v>2</v>
      </c>
      <c r="I16" s="551" t="e">
        <f>IF('General Information'!#REF!="","",'General Information'!#REF!)</f>
        <v>#REF!</v>
      </c>
      <c r="J16" s="551"/>
      <c r="K16" s="24"/>
      <c r="L16" s="24"/>
    </row>
    <row r="17" spans="1:12" ht="23.25" customHeight="1" x14ac:dyDescent="0.3">
      <c r="A17" s="507" t="s">
        <v>51</v>
      </c>
      <c r="B17" s="507"/>
      <c r="C17" s="560" t="str">
        <f>IF('General Information'!C25="","",'General Information'!C25)</f>
        <v/>
      </c>
      <c r="D17" s="560"/>
      <c r="E17" s="560"/>
      <c r="F17" s="560"/>
      <c r="H17" s="79" t="s">
        <v>50</v>
      </c>
      <c r="I17" s="551" t="str">
        <f>IF('General Information'!L25="","",'General Information'!L25)</f>
        <v/>
      </c>
      <c r="J17" s="551"/>
      <c r="K17" s="24"/>
      <c r="L17" s="24"/>
    </row>
    <row r="18" spans="1:12" ht="23.25" customHeight="1" x14ac:dyDescent="0.3">
      <c r="A18" s="507" t="s">
        <v>4</v>
      </c>
      <c r="B18" s="507"/>
      <c r="C18" s="560" t="e">
        <f>IF('General Information'!#REF!="","",'General Information'!#REF!)</f>
        <v>#REF!</v>
      </c>
      <c r="D18" s="560"/>
      <c r="E18" s="560"/>
      <c r="F18" s="560"/>
      <c r="H18" s="79" t="s">
        <v>5</v>
      </c>
      <c r="I18" s="551" t="e">
        <f>IF('General Information'!#REF!="","",'General Information'!#REF!)</f>
        <v>#REF!</v>
      </c>
      <c r="J18" s="551"/>
      <c r="K18" s="24"/>
      <c r="L18" s="24"/>
    </row>
    <row r="19" spans="1:12" ht="5.25" customHeight="1" x14ac:dyDescent="0.3">
      <c r="A19" s="79"/>
      <c r="B19" s="79"/>
      <c r="C19" s="83"/>
      <c r="D19" s="83"/>
      <c r="E19" s="83"/>
      <c r="F19" s="83"/>
      <c r="H19" s="79"/>
      <c r="I19" s="83"/>
      <c r="J19" s="83"/>
      <c r="K19" s="83"/>
      <c r="L19" s="83"/>
    </row>
    <row r="20" spans="1:12" ht="23.25" customHeight="1" x14ac:dyDescent="0.3">
      <c r="A20" s="79"/>
      <c r="B20" s="79"/>
      <c r="C20" s="83"/>
      <c r="D20" s="83"/>
      <c r="E20" s="83"/>
      <c r="F20" s="83"/>
      <c r="H20" s="79"/>
      <c r="I20" s="83"/>
      <c r="J20" s="83"/>
      <c r="K20" s="83"/>
      <c r="L20" s="83"/>
    </row>
    <row r="21" spans="1:12" ht="19.5" thickBot="1" x14ac:dyDescent="0.35">
      <c r="A21" s="558" t="s">
        <v>52</v>
      </c>
      <c r="B21" s="558"/>
      <c r="C21" s="558"/>
      <c r="D21" s="558"/>
      <c r="E21" s="558"/>
      <c r="F21" s="558"/>
      <c r="G21" s="558"/>
      <c r="H21" s="558"/>
      <c r="I21" s="558"/>
      <c r="J21" s="558"/>
      <c r="K21" s="558"/>
      <c r="L21" s="558"/>
    </row>
    <row r="22" spans="1:12" ht="22.5" customHeight="1" x14ac:dyDescent="0.3">
      <c r="A22" s="25"/>
      <c r="B22" s="25"/>
      <c r="C22" s="25"/>
      <c r="D22" s="25"/>
      <c r="E22" s="25"/>
      <c r="F22" s="25"/>
      <c r="G22" s="25"/>
      <c r="H22" s="25"/>
      <c r="I22" s="25"/>
      <c r="J22" s="26" t="s">
        <v>74</v>
      </c>
      <c r="K22" s="552" t="str">
        <f>IF('General Information'!L36="","",'General Information'!L36)</f>
        <v>Missing Information</v>
      </c>
      <c r="L22" s="552"/>
    </row>
    <row r="23" spans="1:12" ht="21.75" customHeight="1" x14ac:dyDescent="0.3"/>
    <row r="24" spans="1:12" ht="200.1" customHeight="1" x14ac:dyDescent="0.3">
      <c r="A24" s="43"/>
      <c r="B24" s="528" t="s">
        <v>88</v>
      </c>
      <c r="C24" s="528"/>
      <c r="D24" s="528"/>
      <c r="E24" s="528"/>
      <c r="F24" s="528"/>
      <c r="G24" s="528"/>
      <c r="H24" s="528"/>
      <c r="I24" s="528"/>
      <c r="J24" s="528"/>
      <c r="K24" s="528"/>
      <c r="L24" s="528"/>
    </row>
    <row r="25" spans="1:12" ht="8.1" customHeight="1" x14ac:dyDescent="0.3"/>
    <row r="26" spans="1:12" ht="17.649999999999999" customHeight="1" x14ac:dyDescent="0.3">
      <c r="B26" s="521"/>
      <c r="C26" s="521"/>
      <c r="D26" s="521"/>
      <c r="E26" s="521"/>
      <c r="F26" s="521"/>
      <c r="G26" s="521"/>
      <c r="H26" s="521"/>
      <c r="I26" s="521"/>
      <c r="J26" s="521"/>
      <c r="K26" s="521"/>
      <c r="L26" s="521"/>
    </row>
    <row r="27" spans="1:12" ht="15" customHeight="1" x14ac:dyDescent="0.3">
      <c r="A27" s="77"/>
      <c r="B27" s="77"/>
      <c r="J27" s="23"/>
      <c r="K27" s="17"/>
      <c r="L27" s="17"/>
    </row>
    <row r="28" spans="1:12" ht="36.75" customHeight="1" x14ac:dyDescent="0.3">
      <c r="A28" s="520" t="s">
        <v>145</v>
      </c>
      <c r="B28" s="521"/>
      <c r="C28" s="499"/>
      <c r="D28" s="499"/>
      <c r="E28" s="499"/>
      <c r="F28" s="499"/>
      <c r="G28" s="499"/>
      <c r="H28" s="499"/>
      <c r="I28" s="499"/>
    </row>
    <row r="29" spans="1:12" ht="14.1" customHeight="1" x14ac:dyDescent="0.3">
      <c r="A29" s="559" t="s">
        <v>146</v>
      </c>
      <c r="B29" s="559"/>
      <c r="C29" s="80"/>
      <c r="D29" s="80"/>
      <c r="E29" s="80"/>
      <c r="F29" s="80"/>
      <c r="G29" s="80"/>
      <c r="H29" s="80"/>
      <c r="I29" s="80"/>
    </row>
    <row r="30" spans="1:12" ht="47.25" customHeight="1" x14ac:dyDescent="0.3">
      <c r="A30" s="520" t="s">
        <v>68</v>
      </c>
      <c r="B30" s="521"/>
      <c r="C30" s="522"/>
      <c r="D30" s="522"/>
      <c r="E30" s="522"/>
      <c r="F30" s="522"/>
      <c r="G30" s="522"/>
      <c r="H30" s="522"/>
      <c r="I30" s="522"/>
      <c r="J30" s="82" t="s">
        <v>9</v>
      </c>
      <c r="K30" s="523"/>
      <c r="L30" s="524"/>
    </row>
    <row r="31" spans="1:12" ht="16.350000000000001" customHeight="1" x14ac:dyDescent="0.3">
      <c r="A31" s="77"/>
      <c r="B31" s="553"/>
      <c r="C31" s="553"/>
      <c r="D31" s="554"/>
      <c r="E31" s="554"/>
      <c r="F31" s="554"/>
      <c r="G31" s="553"/>
      <c r="H31" s="553"/>
      <c r="I31" s="553"/>
      <c r="J31" s="554"/>
      <c r="K31" s="554"/>
      <c r="L31" s="38"/>
    </row>
    <row r="32" spans="1:12" ht="36.75" customHeight="1" x14ac:dyDescent="0.3">
      <c r="A32" s="520" t="s">
        <v>53</v>
      </c>
      <c r="B32" s="521"/>
      <c r="C32" s="555" t="e">
        <f>IF('General Information'!#REF!="","",'General Information'!#REF!)</f>
        <v>#REF!</v>
      </c>
      <c r="D32" s="555"/>
      <c r="E32" s="555"/>
      <c r="F32" s="555"/>
      <c r="G32" s="555"/>
      <c r="H32" s="555"/>
      <c r="I32" s="555"/>
      <c r="L32" s="38"/>
    </row>
    <row r="33" spans="1:12" ht="5.65" customHeight="1" x14ac:dyDescent="0.3">
      <c r="A33" s="77"/>
      <c r="B33" s="78"/>
      <c r="C33" s="80"/>
      <c r="D33" s="80"/>
      <c r="E33" s="80"/>
      <c r="F33" s="80"/>
      <c r="G33" s="80"/>
      <c r="H33" s="80"/>
      <c r="I33" s="80"/>
      <c r="L33" s="38"/>
    </row>
    <row r="34" spans="1:12" ht="58.35" customHeight="1" x14ac:dyDescent="0.3">
      <c r="A34" s="520" t="s">
        <v>54</v>
      </c>
      <c r="B34" s="521"/>
      <c r="C34" s="522"/>
      <c r="D34" s="522"/>
      <c r="E34" s="522"/>
      <c r="F34" s="522"/>
      <c r="G34" s="522"/>
      <c r="H34" s="522"/>
      <c r="I34" s="522"/>
      <c r="J34" s="82" t="s">
        <v>9</v>
      </c>
      <c r="K34" s="556"/>
      <c r="L34" s="557"/>
    </row>
    <row r="35" spans="1:12" x14ac:dyDescent="0.3"/>
    <row r="36" spans="1:12" x14ac:dyDescent="0.3"/>
    <row r="37" spans="1:12" x14ac:dyDescent="0.3"/>
    <row r="38" spans="1:12" x14ac:dyDescent="0.3"/>
    <row r="39" spans="1:12" x14ac:dyDescent="0.3"/>
    <row r="40" spans="1:12" x14ac:dyDescent="0.3"/>
    <row r="41" spans="1:12" x14ac:dyDescent="0.3"/>
    <row r="42" spans="1:12" ht="16.5" customHeight="1" x14ac:dyDescent="0.3">
      <c r="A42" s="27" t="s">
        <v>59</v>
      </c>
      <c r="B42" s="28" t="str">
        <f>Development!$A$4&amp;"_"&amp;Development!$A$2</f>
        <v>8.1.25_2.0</v>
      </c>
      <c r="C42" s="29"/>
      <c r="D42" s="517"/>
      <c r="E42" s="517"/>
      <c r="F42" s="517"/>
      <c r="G42" s="518"/>
      <c r="H42" s="518"/>
      <c r="I42" s="518"/>
      <c r="J42" s="30"/>
      <c r="K42" s="31" t="s">
        <v>61</v>
      </c>
      <c r="L42" s="32" t="str">
        <f>Development!$A$4</f>
        <v>8.1.25</v>
      </c>
    </row>
    <row r="43" spans="1:12" ht="16.5" customHeight="1" x14ac:dyDescent="0.3"/>
    <row r="44" spans="1:12" ht="16.5" customHeight="1" x14ac:dyDescent="0.3"/>
    <row r="45" spans="1:12" ht="16.5" customHeight="1" x14ac:dyDescent="0.3"/>
    <row r="46" spans="1:12" ht="16.5" customHeight="1" x14ac:dyDescent="0.3"/>
    <row r="47" spans="1:12" ht="16.5" customHeight="1" x14ac:dyDescent="0.3"/>
    <row r="48" spans="1:12" ht="16.5" customHeight="1" x14ac:dyDescent="0.3"/>
    <row r="49" ht="16.5" customHeight="1" x14ac:dyDescent="0.3"/>
    <row r="50" ht="16.5" customHeight="1" x14ac:dyDescent="0.3"/>
    <row r="51" ht="16.5" customHeight="1" x14ac:dyDescent="0.3"/>
    <row r="52" ht="16.5" customHeight="1" x14ac:dyDescent="0.3"/>
    <row r="53" ht="16.5" customHeight="1" x14ac:dyDescent="0.3"/>
    <row r="54" ht="16.5" customHeight="1" x14ac:dyDescent="0.3"/>
    <row r="55" ht="16.5" customHeight="1" x14ac:dyDescent="0.3"/>
    <row r="56" ht="16.5" customHeight="1" x14ac:dyDescent="0.3"/>
    <row r="57" ht="16.5" customHeight="1" x14ac:dyDescent="0.3"/>
    <row r="58" ht="16.5" customHeight="1" x14ac:dyDescent="0.3"/>
    <row r="59" ht="16.5" customHeight="1" x14ac:dyDescent="0.3"/>
    <row r="60" ht="16.5" customHeight="1" x14ac:dyDescent="0.3"/>
    <row r="61" ht="16.5" customHeight="1" x14ac:dyDescent="0.3"/>
    <row r="62" ht="16.5" customHeight="1" x14ac:dyDescent="0.3"/>
    <row r="63" ht="16.5" customHeight="1" x14ac:dyDescent="0.3"/>
  </sheetData>
  <sheetProtection algorithmName="SHA-512" hashValue="q1uJmCEoD+HiuuVadzCAuAaXejQNo3FM0e5gQJjQuaZiBWoJLObwxpRQmqg0n3gxzZ7aLw6JabNKBhd5cOr00A==" saltValue="dhLgl9gjqRWig0PfH6ZbkQ==" spinCount="100000" sheet="1" objects="1" scenarios="1"/>
  <mergeCells count="60">
    <mergeCell ref="A4:L4"/>
    <mergeCell ref="A5:B5"/>
    <mergeCell ref="C5:F5"/>
    <mergeCell ref="K5:L5"/>
    <mergeCell ref="A3:M3"/>
    <mergeCell ref="C9:F9"/>
    <mergeCell ref="I9:J9"/>
    <mergeCell ref="K9:L9"/>
    <mergeCell ref="A6:B6"/>
    <mergeCell ref="C6:F6"/>
    <mergeCell ref="I6:J6"/>
    <mergeCell ref="A7:B7"/>
    <mergeCell ref="C7:F7"/>
    <mergeCell ref="I7:J7"/>
    <mergeCell ref="C8:F8"/>
    <mergeCell ref="I8:J8"/>
    <mergeCell ref="K8:L8"/>
    <mergeCell ref="A9:B9"/>
    <mergeCell ref="A8:B8"/>
    <mergeCell ref="K10:L10"/>
    <mergeCell ref="A13:L13"/>
    <mergeCell ref="A14:B14"/>
    <mergeCell ref="C14:F14"/>
    <mergeCell ref="I14:K14"/>
    <mergeCell ref="A10:B10"/>
    <mergeCell ref="C10:F10"/>
    <mergeCell ref="I10:J10"/>
    <mergeCell ref="A15:B15"/>
    <mergeCell ref="C15:F15"/>
    <mergeCell ref="I15:J15"/>
    <mergeCell ref="A16:B16"/>
    <mergeCell ref="C16:F16"/>
    <mergeCell ref="I16:J16"/>
    <mergeCell ref="A17:B17"/>
    <mergeCell ref="C17:F17"/>
    <mergeCell ref="A18:B18"/>
    <mergeCell ref="C18:F18"/>
    <mergeCell ref="I17:J17"/>
    <mergeCell ref="A21:L21"/>
    <mergeCell ref="B24:L24"/>
    <mergeCell ref="A28:B28"/>
    <mergeCell ref="C28:I28"/>
    <mergeCell ref="A29:B29"/>
    <mergeCell ref="B26:L26"/>
    <mergeCell ref="D42:F42"/>
    <mergeCell ref="G42:I42"/>
    <mergeCell ref="I18:J18"/>
    <mergeCell ref="K22:L22"/>
    <mergeCell ref="A30:B30"/>
    <mergeCell ref="C30:I30"/>
    <mergeCell ref="K30:L30"/>
    <mergeCell ref="B31:C31"/>
    <mergeCell ref="D31:F31"/>
    <mergeCell ref="G31:I31"/>
    <mergeCell ref="J31:K31"/>
    <mergeCell ref="A32:B32"/>
    <mergeCell ref="C32:I32"/>
    <mergeCell ref="A34:B34"/>
    <mergeCell ref="C34:I34"/>
    <mergeCell ref="K34:L34"/>
  </mergeCells>
  <printOptions horizontalCentered="1"/>
  <pageMargins left="0" right="0" top="0.25" bottom="0.25" header="0.3" footer="0.3"/>
  <pageSetup scale="63"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4"/>
  <dimension ref="A1:Y189"/>
  <sheetViews>
    <sheetView showGridLines="0" zoomScale="110" zoomScaleNormal="110" workbookViewId="0">
      <selection activeCell="E11" sqref="E11"/>
    </sheetView>
  </sheetViews>
  <sheetFormatPr defaultColWidth="0" defaultRowHeight="15" zeroHeight="1" x14ac:dyDescent="0.25"/>
  <cols>
    <col min="1" max="1" width="2.5703125" customWidth="1"/>
    <col min="2" max="4" width="8.7109375" customWidth="1"/>
    <col min="5" max="5" width="17" bestFit="1" customWidth="1"/>
    <col min="6" max="6" width="44.5703125" customWidth="1"/>
    <col min="7" max="7" width="35.7109375" customWidth="1"/>
    <col min="8" max="8" width="28.5703125" customWidth="1"/>
    <col min="9" max="22" width="8.7109375" customWidth="1"/>
    <col min="23" max="25" width="0" hidden="1" customWidth="1"/>
    <col min="26" max="16384" width="8.7109375" hidden="1"/>
  </cols>
  <sheetData>
    <row r="1" spans="1:22" ht="60" customHeight="1" x14ac:dyDescent="0.25">
      <c r="A1" s="133"/>
      <c r="B1" s="127" t="str">
        <f>'General Information'!A1</f>
        <v>2025 Fleet Make-Ready Program</v>
      </c>
      <c r="C1" s="126"/>
      <c r="D1" s="133"/>
      <c r="E1" s="133"/>
      <c r="F1" s="126"/>
      <c r="G1" s="133"/>
      <c r="H1" s="133"/>
      <c r="I1" s="126"/>
      <c r="J1" s="133"/>
      <c r="K1" s="133"/>
      <c r="L1" s="126"/>
      <c r="M1" s="133"/>
      <c r="N1" s="133"/>
      <c r="O1" s="126"/>
      <c r="P1" s="133"/>
      <c r="Q1" s="133"/>
      <c r="R1" s="126"/>
      <c r="S1" s="133"/>
      <c r="T1" s="133"/>
      <c r="U1" s="126"/>
      <c r="V1" s="133"/>
    </row>
    <row r="2" spans="1:22" ht="41.1" customHeight="1" thickBot="1" x14ac:dyDescent="0.3">
      <c r="A2" s="134"/>
      <c r="B2" s="134" t="s">
        <v>227</v>
      </c>
      <c r="C2" s="126"/>
      <c r="D2" s="134"/>
      <c r="E2" s="133"/>
      <c r="F2" s="126"/>
      <c r="G2" s="134"/>
      <c r="H2" s="133"/>
      <c r="I2" s="126"/>
      <c r="J2" s="134"/>
      <c r="K2" s="133"/>
      <c r="L2" s="126"/>
      <c r="M2" s="134"/>
      <c r="N2" s="133"/>
      <c r="O2" s="126"/>
      <c r="P2" s="134"/>
      <c r="Q2" s="133"/>
      <c r="R2" s="126"/>
      <c r="S2" s="134"/>
      <c r="T2" s="133"/>
      <c r="U2" s="126"/>
      <c r="V2" s="134"/>
    </row>
    <row r="3" spans="1:22" ht="39" customHeight="1" thickTop="1" x14ac:dyDescent="0.3">
      <c r="A3" s="143"/>
      <c r="B3" s="569" t="s">
        <v>226</v>
      </c>
      <c r="C3" s="569"/>
      <c r="D3" s="569"/>
      <c r="E3" s="569"/>
      <c r="F3" s="569"/>
      <c r="G3" s="569"/>
      <c r="H3" s="569"/>
      <c r="I3" s="569"/>
      <c r="J3" s="569"/>
      <c r="K3" s="569"/>
      <c r="L3" s="569"/>
      <c r="M3" s="569"/>
      <c r="N3" s="569"/>
      <c r="O3" s="569"/>
      <c r="P3" s="569"/>
      <c r="Q3" s="569"/>
      <c r="R3" s="569"/>
      <c r="S3" s="569"/>
      <c r="T3" s="569"/>
      <c r="U3" s="569"/>
      <c r="V3" s="143"/>
    </row>
    <row r="4" spans="1:22" ht="25.15" customHeight="1" x14ac:dyDescent="0.25">
      <c r="B4" s="105" t="s">
        <v>225</v>
      </c>
    </row>
    <row r="5" spans="1:22" ht="5.65" customHeight="1" x14ac:dyDescent="0.25"/>
    <row r="6" spans="1:22" ht="16.5" x14ac:dyDescent="0.3">
      <c r="A6" s="106"/>
      <c r="B6" s="1"/>
      <c r="C6" s="1"/>
      <c r="D6" s="1"/>
      <c r="E6" s="1"/>
      <c r="F6" s="1"/>
      <c r="G6" s="1"/>
      <c r="H6" s="1"/>
      <c r="I6" s="1"/>
      <c r="J6" s="1"/>
      <c r="K6" s="1"/>
      <c r="L6" s="1"/>
    </row>
    <row r="7" spans="1:22" ht="16.5" x14ac:dyDescent="0.3">
      <c r="A7" s="106"/>
      <c r="B7" s="104"/>
      <c r="C7" s="1"/>
      <c r="D7" s="1"/>
      <c r="E7" s="1"/>
      <c r="F7" s="1"/>
      <c r="G7" s="1"/>
      <c r="H7" s="1"/>
      <c r="I7" s="1"/>
      <c r="J7" s="1"/>
      <c r="K7" s="1"/>
      <c r="L7" s="1"/>
    </row>
    <row r="8" spans="1:22" ht="18" x14ac:dyDescent="0.3">
      <c r="A8" s="106"/>
      <c r="E8" s="170" t="s">
        <v>210</v>
      </c>
      <c r="F8" s="170" t="s">
        <v>211</v>
      </c>
      <c r="G8" s="170" t="s">
        <v>212</v>
      </c>
      <c r="H8" s="170" t="s">
        <v>213</v>
      </c>
      <c r="I8" s="1"/>
      <c r="J8" s="1"/>
      <c r="K8" s="1"/>
      <c r="L8" s="1"/>
    </row>
    <row r="9" spans="1:22" ht="219.6" customHeight="1" x14ac:dyDescent="0.3">
      <c r="A9" s="106"/>
      <c r="E9" s="167" t="s">
        <v>228</v>
      </c>
      <c r="F9" s="168" t="s">
        <v>214</v>
      </c>
      <c r="G9" s="167" t="s">
        <v>215</v>
      </c>
      <c r="H9" s="167" t="s">
        <v>216</v>
      </c>
      <c r="I9" s="1"/>
      <c r="J9" s="1"/>
      <c r="K9" s="1"/>
      <c r="L9" s="1"/>
    </row>
    <row r="10" spans="1:22" s="89" customFormat="1" ht="144" x14ac:dyDescent="0.3">
      <c r="A10" s="152"/>
      <c r="E10" s="167" t="s">
        <v>229</v>
      </c>
      <c r="F10" s="167" t="s">
        <v>217</v>
      </c>
      <c r="G10" s="167" t="s">
        <v>218</v>
      </c>
      <c r="H10" s="167" t="s">
        <v>219</v>
      </c>
      <c r="I10" s="153"/>
      <c r="J10" s="153"/>
      <c r="K10" s="153"/>
      <c r="L10" s="153"/>
    </row>
    <row r="11" spans="1:22" s="89" customFormat="1" ht="203.1" customHeight="1" x14ac:dyDescent="0.3">
      <c r="A11" s="152"/>
      <c r="E11" s="167" t="s">
        <v>220</v>
      </c>
      <c r="F11" s="169" t="s">
        <v>221</v>
      </c>
      <c r="G11" s="168" t="s">
        <v>222</v>
      </c>
      <c r="H11" s="169" t="s">
        <v>223</v>
      </c>
      <c r="I11" s="153"/>
      <c r="J11" s="153"/>
      <c r="K11" s="153"/>
      <c r="L11" s="153"/>
    </row>
    <row r="12" spans="1:22" s="89" customFormat="1" ht="16.5" x14ac:dyDescent="0.3">
      <c r="A12" s="152"/>
      <c r="B12" s="154"/>
      <c r="C12" s="153"/>
      <c r="D12" s="153"/>
      <c r="E12" s="153"/>
      <c r="F12" s="153"/>
      <c r="G12" s="153"/>
      <c r="H12" s="153"/>
      <c r="I12" s="153"/>
      <c r="J12" s="153"/>
      <c r="K12" s="153"/>
      <c r="L12" s="153"/>
    </row>
    <row r="13" spans="1:22" ht="16.5" x14ac:dyDescent="0.3">
      <c r="A13" s="106"/>
      <c r="B13" s="1"/>
      <c r="C13" s="1"/>
      <c r="D13" s="1"/>
      <c r="E13" s="1"/>
      <c r="F13" s="1"/>
      <c r="G13" s="1"/>
      <c r="H13" s="1"/>
      <c r="I13" s="1"/>
      <c r="J13" s="1"/>
      <c r="K13" s="1"/>
      <c r="L13" s="1"/>
    </row>
    <row r="14" spans="1:22" ht="16.5" x14ac:dyDescent="0.3">
      <c r="A14" s="106"/>
      <c r="B14" s="104"/>
    </row>
    <row r="15" spans="1:22" ht="16.5" x14ac:dyDescent="0.3">
      <c r="B15" s="104"/>
    </row>
    <row r="16" spans="1:22" ht="16.5" x14ac:dyDescent="0.3">
      <c r="A16" s="106"/>
      <c r="B16" s="1"/>
    </row>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sheetData>
  <mergeCells count="1">
    <mergeCell ref="B3:U3"/>
  </mergeCells>
  <conditionalFormatting sqref="A1:V1">
    <cfRule type="cellIs" dxfId="2" priority="1" stopIfTrue="1" operator="equal">
      <formula>"Missing Info"</formula>
    </cfRule>
  </conditionalFormatting>
  <pageMargins left="0.7" right="0.7" top="0.75" bottom="0.75" header="0.3" footer="0.3"/>
  <pageSetup scale="45" orientation="portrait" r:id="rId1"/>
  <colBreaks count="1" manualBreakCount="1">
    <brk id="6351" max="1048575" man="1"/>
  </colBreak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0">
    <tabColor rgb="FFF0502D"/>
  </sheetPr>
  <dimension ref="A1:IV38"/>
  <sheetViews>
    <sheetView showGridLines="0" zoomScaleNormal="100" workbookViewId="0"/>
  </sheetViews>
  <sheetFormatPr defaultColWidth="0" defaultRowHeight="0" customHeight="1" zeroHeight="1" x14ac:dyDescent="0.3"/>
  <cols>
    <col min="1" max="1" width="4.5703125" style="67" customWidth="1"/>
    <col min="2" max="3" width="11.42578125" style="44" customWidth="1"/>
    <col min="4" max="4" width="18.7109375" style="44" customWidth="1"/>
    <col min="5" max="5" width="14.5703125" style="44" customWidth="1"/>
    <col min="6" max="6" width="13.7109375" style="44" customWidth="1"/>
    <col min="7" max="7" width="42" style="44" customWidth="1"/>
    <col min="8" max="11" width="11.42578125" style="44" customWidth="1"/>
    <col min="12" max="12" width="17.28515625" style="44" customWidth="1"/>
    <col min="13" max="16384" width="0" style="44" hidden="1"/>
  </cols>
  <sheetData>
    <row r="1" spans="1:256" s="53" customFormat="1" ht="55.15" customHeight="1" x14ac:dyDescent="0.4">
      <c r="A1" s="197" t="str">
        <f>Development!A3&amp;" "&amp;Development!A1</f>
        <v>2025 Fleet Make-Ready Program</v>
      </c>
      <c r="B1" s="202"/>
      <c r="C1" s="198"/>
      <c r="D1" s="198"/>
      <c r="E1" s="198"/>
      <c r="F1" s="198"/>
      <c r="G1" s="198"/>
      <c r="H1" s="200"/>
      <c r="I1" s="200"/>
      <c r="J1" s="200"/>
      <c r="K1" s="200"/>
      <c r="L1" s="200"/>
      <c r="M1" s="2"/>
      <c r="N1" s="2"/>
      <c r="O1" s="2"/>
      <c r="P1" s="2"/>
      <c r="Q1" s="2"/>
      <c r="R1" s="2"/>
      <c r="S1" s="2"/>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70"/>
      <c r="GI1" s="570"/>
      <c r="GJ1" s="570"/>
      <c r="GK1" s="570"/>
      <c r="GL1" s="570"/>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570"/>
      <c r="HQ1" s="570"/>
      <c r="HR1" s="570"/>
      <c r="HS1" s="570"/>
      <c r="HT1" s="570"/>
      <c r="HU1" s="570"/>
      <c r="HV1" s="570"/>
      <c r="HW1" s="570"/>
      <c r="HX1" s="570"/>
      <c r="HY1" s="570"/>
      <c r="HZ1" s="570"/>
      <c r="IA1" s="570"/>
      <c r="IB1" s="570"/>
      <c r="IC1" s="570"/>
      <c r="ID1" s="570"/>
      <c r="IE1" s="570"/>
      <c r="IF1" s="570"/>
      <c r="IG1" s="570"/>
      <c r="IH1" s="570"/>
      <c r="II1" s="570"/>
      <c r="IJ1" s="570"/>
      <c r="IK1" s="570"/>
      <c r="IL1" s="570"/>
      <c r="IM1" s="570"/>
      <c r="IN1" s="570"/>
      <c r="IO1" s="570"/>
      <c r="IP1" s="570"/>
      <c r="IQ1" s="570"/>
      <c r="IR1" s="570"/>
      <c r="IS1" s="570"/>
      <c r="IT1" s="570"/>
      <c r="IU1" s="570"/>
      <c r="IV1" s="570"/>
    </row>
    <row r="2" spans="1:256" s="53" customFormat="1" ht="55.15" customHeight="1" thickBot="1" x14ac:dyDescent="0.35">
      <c r="A2" s="292" t="str">
        <f>Development!A1&amp;", Version "&amp;Development!$A$2</f>
        <v>Fleet Make-Ready Program, Version 2.0</v>
      </c>
      <c r="B2" s="198"/>
      <c r="C2" s="203"/>
      <c r="D2" s="198"/>
      <c r="E2" s="198"/>
      <c r="F2" s="198"/>
      <c r="G2" s="198"/>
      <c r="H2" s="200"/>
      <c r="I2" s="200"/>
      <c r="J2" s="200"/>
      <c r="K2" s="200"/>
      <c r="L2" s="200"/>
      <c r="M2" s="3"/>
      <c r="N2" s="3"/>
      <c r="O2" s="3"/>
      <c r="P2" s="3"/>
      <c r="Q2" s="3"/>
      <c r="R2" s="3"/>
      <c r="S2" s="3"/>
      <c r="T2" s="66"/>
      <c r="U2" s="66"/>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3"/>
      <c r="GK2" s="573"/>
      <c r="GL2" s="573"/>
      <c r="GM2" s="573"/>
      <c r="GN2" s="573"/>
      <c r="GO2" s="573"/>
      <c r="GP2" s="573"/>
      <c r="GQ2" s="573"/>
      <c r="GR2" s="573"/>
      <c r="GS2" s="573"/>
      <c r="GT2" s="573"/>
      <c r="GU2" s="573"/>
      <c r="GV2" s="573"/>
      <c r="GW2" s="573"/>
      <c r="GX2" s="573"/>
      <c r="GY2" s="573"/>
      <c r="GZ2" s="573"/>
      <c r="HA2" s="573"/>
      <c r="HB2" s="573"/>
      <c r="HC2" s="573"/>
      <c r="HD2" s="573"/>
      <c r="HE2" s="573"/>
      <c r="HF2" s="573"/>
      <c r="HG2" s="573"/>
      <c r="HH2" s="573"/>
      <c r="HI2" s="573"/>
      <c r="HJ2" s="573"/>
      <c r="HK2" s="573"/>
      <c r="HL2" s="573"/>
      <c r="HM2" s="573"/>
      <c r="HN2" s="573"/>
      <c r="HO2" s="573"/>
      <c r="HP2" s="573"/>
      <c r="HQ2" s="573"/>
      <c r="HR2" s="573"/>
      <c r="HS2" s="573"/>
      <c r="HT2" s="573"/>
      <c r="HU2" s="573"/>
      <c r="HV2" s="573"/>
      <c r="HW2" s="573"/>
      <c r="HX2" s="573"/>
      <c r="HY2" s="573"/>
      <c r="HZ2" s="573"/>
      <c r="IA2" s="573"/>
      <c r="IB2" s="573"/>
      <c r="IC2" s="573"/>
      <c r="ID2" s="573"/>
      <c r="IE2" s="573"/>
      <c r="IF2" s="573"/>
      <c r="IG2" s="573"/>
      <c r="IH2" s="573"/>
      <c r="II2" s="573"/>
      <c r="IJ2" s="573"/>
      <c r="IK2" s="573"/>
      <c r="IL2" s="573"/>
      <c r="IM2" s="573"/>
      <c r="IN2" s="573"/>
      <c r="IO2" s="573"/>
      <c r="IP2" s="573"/>
      <c r="IQ2" s="573"/>
      <c r="IR2" s="573"/>
      <c r="IS2" s="573"/>
      <c r="IT2" s="573"/>
      <c r="IU2" s="573"/>
      <c r="IV2" s="573"/>
    </row>
    <row r="3" spans="1:256" s="53" customFormat="1" ht="17.649999999999999" customHeight="1" thickTop="1" x14ac:dyDescent="0.3">
      <c r="A3" s="143"/>
      <c r="B3" s="143"/>
      <c r="C3" s="143"/>
      <c r="D3" s="143"/>
      <c r="E3" s="143"/>
      <c r="F3" s="143"/>
      <c r="G3" s="143"/>
      <c r="H3" s="143"/>
      <c r="I3" s="143"/>
      <c r="J3" s="143"/>
      <c r="K3" s="143"/>
      <c r="L3" s="143"/>
      <c r="M3" s="3"/>
      <c r="N3" s="3"/>
      <c r="O3" s="3"/>
      <c r="P3" s="3"/>
      <c r="Q3" s="3"/>
      <c r="R3" s="3"/>
      <c r="S3" s="3"/>
      <c r="T3" s="66"/>
      <c r="U3" s="66"/>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c r="GF3" s="144"/>
      <c r="GG3" s="144"/>
      <c r="GH3" s="144"/>
      <c r="GI3" s="144"/>
      <c r="GJ3" s="144"/>
      <c r="GK3" s="144"/>
      <c r="GL3" s="144"/>
      <c r="GM3" s="144"/>
      <c r="GN3" s="144"/>
      <c r="GO3" s="144"/>
      <c r="GP3" s="144"/>
      <c r="GQ3" s="144"/>
      <c r="GR3" s="144"/>
      <c r="GS3" s="144"/>
      <c r="GT3" s="144"/>
      <c r="GU3" s="144"/>
      <c r="GV3" s="144"/>
      <c r="GW3" s="144"/>
      <c r="GX3" s="144"/>
      <c r="GY3" s="144"/>
      <c r="GZ3" s="144"/>
      <c r="HA3" s="144"/>
      <c r="HB3" s="144"/>
      <c r="HC3" s="144"/>
      <c r="HD3" s="144"/>
      <c r="HE3" s="144"/>
      <c r="HF3" s="144"/>
      <c r="HG3" s="144"/>
      <c r="HH3" s="144"/>
      <c r="HI3" s="144"/>
      <c r="HJ3" s="144"/>
      <c r="HK3" s="144"/>
      <c r="HL3" s="144"/>
      <c r="HM3" s="144"/>
      <c r="HN3" s="144"/>
      <c r="HO3" s="144"/>
      <c r="HP3" s="144"/>
      <c r="HQ3" s="144"/>
      <c r="HR3" s="144"/>
      <c r="HS3" s="144"/>
      <c r="HT3" s="144"/>
      <c r="HU3" s="144"/>
      <c r="HV3" s="144"/>
      <c r="HW3" s="144"/>
      <c r="HX3" s="144"/>
      <c r="HY3" s="144"/>
      <c r="HZ3" s="144"/>
      <c r="IA3" s="144"/>
      <c r="IB3" s="144"/>
      <c r="IC3" s="144"/>
      <c r="ID3" s="144"/>
      <c r="IE3" s="144"/>
      <c r="IF3" s="144"/>
      <c r="IG3" s="144"/>
      <c r="IH3" s="144"/>
      <c r="II3" s="144"/>
      <c r="IJ3" s="144"/>
      <c r="IK3" s="144"/>
      <c r="IL3" s="144"/>
      <c r="IM3" s="144"/>
      <c r="IN3" s="144"/>
      <c r="IO3" s="144"/>
      <c r="IP3" s="144"/>
      <c r="IQ3" s="144"/>
      <c r="IR3" s="144"/>
      <c r="IS3" s="144"/>
      <c r="IT3" s="144"/>
      <c r="IU3" s="144"/>
      <c r="IV3" s="144"/>
    </row>
    <row r="4" spans="1:256" s="87" customFormat="1" ht="18.75" thickBot="1" x14ac:dyDescent="0.3">
      <c r="A4" s="88" t="s">
        <v>512</v>
      </c>
      <c r="B4" s="88"/>
      <c r="C4" s="150"/>
      <c r="D4" s="150"/>
      <c r="E4" s="150"/>
      <c r="F4" s="150"/>
      <c r="G4" s="150"/>
      <c r="H4" s="150"/>
      <c r="I4" s="150"/>
      <c r="J4" s="150"/>
      <c r="K4" s="150"/>
      <c r="L4" s="150"/>
      <c r="M4" s="86"/>
      <c r="N4" s="86"/>
      <c r="O4" s="86"/>
    </row>
    <row r="5" spans="1:256" s="97" customFormat="1" ht="67.5" hidden="1" customHeight="1" x14ac:dyDescent="0.25">
      <c r="A5" s="95" t="s">
        <v>18</v>
      </c>
      <c r="B5" s="571" t="s">
        <v>208</v>
      </c>
      <c r="C5" s="571"/>
      <c r="D5" s="571"/>
      <c r="E5" s="571"/>
      <c r="F5" s="571"/>
      <c r="G5" s="571"/>
      <c r="H5" s="571"/>
      <c r="I5" s="571"/>
      <c r="J5" s="571"/>
      <c r="K5" s="166"/>
      <c r="L5" s="166"/>
      <c r="M5" s="96"/>
      <c r="N5" s="96"/>
      <c r="O5" s="96"/>
    </row>
    <row r="6" spans="1:256" s="97" customFormat="1" ht="55.15" hidden="1" customHeight="1" x14ac:dyDescent="0.25">
      <c r="A6" s="95" t="s">
        <v>18</v>
      </c>
      <c r="B6" s="572" t="s">
        <v>209</v>
      </c>
      <c r="C6" s="572"/>
      <c r="D6" s="572"/>
      <c r="E6" s="572"/>
      <c r="F6" s="572"/>
      <c r="G6" s="572"/>
      <c r="H6" s="572"/>
      <c r="I6" s="572"/>
      <c r="J6" s="572"/>
      <c r="K6" s="166"/>
      <c r="L6" s="166"/>
      <c r="M6" s="96"/>
      <c r="N6" s="96"/>
      <c r="O6" s="96"/>
    </row>
    <row r="7" spans="1:256" s="97" customFormat="1" ht="33" customHeight="1" x14ac:dyDescent="0.25">
      <c r="A7" s="71" t="s">
        <v>18</v>
      </c>
      <c r="B7" s="489" t="s">
        <v>571</v>
      </c>
      <c r="C7" s="489"/>
      <c r="D7" s="489"/>
      <c r="E7" s="489"/>
      <c r="F7" s="489"/>
      <c r="G7" s="489"/>
      <c r="H7" s="489"/>
      <c r="I7" s="165"/>
      <c r="J7" s="165"/>
      <c r="K7" s="166"/>
      <c r="L7" s="166"/>
      <c r="M7" s="96"/>
      <c r="N7" s="96"/>
      <c r="O7" s="96"/>
    </row>
    <row r="8" spans="1:256" s="97" customFormat="1" ht="24" customHeight="1" x14ac:dyDescent="0.25">
      <c r="A8" s="71" t="s">
        <v>18</v>
      </c>
      <c r="B8" s="489" t="s">
        <v>572</v>
      </c>
      <c r="C8" s="489"/>
      <c r="D8" s="489"/>
      <c r="E8" s="489"/>
      <c r="F8" s="489"/>
      <c r="G8" s="489"/>
      <c r="H8" s="489"/>
      <c r="I8" s="165"/>
      <c r="J8" s="165"/>
      <c r="K8" s="166"/>
      <c r="L8" s="166"/>
      <c r="M8" s="96"/>
      <c r="N8" s="96"/>
      <c r="O8" s="96"/>
    </row>
    <row r="9" spans="1:256" s="97" customFormat="1" ht="22.15" customHeight="1" x14ac:dyDescent="0.25">
      <c r="A9" s="71" t="s">
        <v>18</v>
      </c>
      <c r="B9" s="489" t="s">
        <v>573</v>
      </c>
      <c r="C9" s="489"/>
      <c r="D9" s="489"/>
      <c r="E9" s="489"/>
      <c r="F9" s="489"/>
      <c r="G9" s="489"/>
      <c r="H9" s="165"/>
      <c r="I9" s="165"/>
      <c r="J9" s="165"/>
      <c r="K9" s="166"/>
      <c r="L9" s="166"/>
      <c r="M9" s="96"/>
      <c r="N9" s="96"/>
      <c r="O9" s="96"/>
    </row>
    <row r="10" spans="1:256" s="97" customFormat="1" ht="26.65" customHeight="1" x14ac:dyDescent="0.25">
      <c r="A10" s="71" t="s">
        <v>18</v>
      </c>
      <c r="B10" s="489" t="s">
        <v>574</v>
      </c>
      <c r="C10" s="489"/>
      <c r="D10" s="489"/>
      <c r="E10" s="489"/>
      <c r="F10" s="489"/>
      <c r="G10" s="489"/>
      <c r="H10" s="489"/>
      <c r="I10" s="98"/>
      <c r="J10" s="98"/>
      <c r="K10" s="68"/>
      <c r="L10" s="68"/>
      <c r="M10" s="96"/>
      <c r="N10" s="96"/>
      <c r="O10" s="96"/>
    </row>
    <row r="11" spans="1:256" s="53" customFormat="1" ht="34.15" customHeight="1" x14ac:dyDescent="0.3">
      <c r="A11" s="71" t="s">
        <v>18</v>
      </c>
      <c r="B11" s="489" t="s">
        <v>575</v>
      </c>
      <c r="C11" s="489"/>
      <c r="D11" s="489"/>
      <c r="E11" s="489"/>
      <c r="F11" s="489"/>
      <c r="G11" s="489"/>
      <c r="H11" s="489"/>
      <c r="I11" s="489"/>
      <c r="J11" s="489"/>
      <c r="K11" s="489"/>
      <c r="L11" s="489"/>
      <c r="M11" s="96"/>
      <c r="N11" s="96"/>
      <c r="O11" s="96"/>
    </row>
    <row r="12" spans="1:256" s="39" customFormat="1" ht="114.75" customHeight="1" x14ac:dyDescent="0.25">
      <c r="A12" s="248" t="s">
        <v>18</v>
      </c>
      <c r="B12" s="574" t="s">
        <v>576</v>
      </c>
      <c r="C12" s="489"/>
      <c r="D12" s="489"/>
      <c r="E12" s="489"/>
      <c r="F12" s="489"/>
      <c r="G12" s="489"/>
      <c r="H12" s="489"/>
      <c r="I12" s="489"/>
      <c r="J12" s="489"/>
      <c r="K12" s="489"/>
      <c r="L12" s="489"/>
      <c r="M12" s="18"/>
      <c r="N12" s="18"/>
      <c r="O12" s="18"/>
    </row>
    <row r="13" spans="1:256" s="97" customFormat="1" ht="35.65" customHeight="1" x14ac:dyDescent="0.25">
      <c r="A13" s="71" t="s">
        <v>18</v>
      </c>
      <c r="B13" s="489" t="s">
        <v>577</v>
      </c>
      <c r="C13" s="489"/>
      <c r="D13" s="489"/>
      <c r="E13" s="489"/>
      <c r="F13" s="489"/>
      <c r="G13" s="489"/>
      <c r="H13" s="489"/>
      <c r="I13" s="489"/>
      <c r="J13" s="489"/>
      <c r="K13" s="489"/>
      <c r="L13" s="489"/>
      <c r="M13" s="96"/>
      <c r="N13" s="96"/>
      <c r="O13" s="96"/>
    </row>
    <row r="14" spans="1:256" s="97" customFormat="1" ht="78.75" customHeight="1" x14ac:dyDescent="0.25">
      <c r="A14" s="71" t="s">
        <v>18</v>
      </c>
      <c r="B14" s="489" t="s">
        <v>578</v>
      </c>
      <c r="C14" s="489"/>
      <c r="D14" s="489"/>
      <c r="E14" s="489"/>
      <c r="F14" s="489"/>
      <c r="G14" s="489"/>
      <c r="H14" s="489"/>
      <c r="I14" s="489"/>
      <c r="J14" s="489"/>
      <c r="K14" s="489"/>
      <c r="L14" s="489"/>
      <c r="M14" s="96"/>
      <c r="N14" s="96"/>
      <c r="O14" s="96"/>
    </row>
    <row r="15" spans="1:256" s="69" customFormat="1" ht="120" hidden="1" customHeight="1" x14ac:dyDescent="0.25">
      <c r="A15" s="70" t="s">
        <v>18</v>
      </c>
      <c r="B15" s="574" t="s">
        <v>579</v>
      </c>
      <c r="C15" s="489"/>
      <c r="D15" s="489"/>
      <c r="E15" s="489"/>
      <c r="F15" s="489"/>
      <c r="G15" s="489"/>
      <c r="H15" s="489"/>
      <c r="I15" s="489"/>
      <c r="J15" s="489"/>
      <c r="K15" s="489"/>
      <c r="L15" s="489"/>
      <c r="M15" s="18"/>
      <c r="N15" s="18"/>
      <c r="O15" s="18"/>
    </row>
    <row r="16" spans="1:256" s="69" customFormat="1" ht="33" customHeight="1" x14ac:dyDescent="0.25">
      <c r="A16" s="70" t="s">
        <v>18</v>
      </c>
      <c r="B16" s="489" t="s">
        <v>580</v>
      </c>
      <c r="C16" s="489"/>
      <c r="D16" s="489"/>
      <c r="E16" s="489"/>
      <c r="F16" s="489"/>
      <c r="G16" s="489"/>
      <c r="H16" s="489"/>
      <c r="I16" s="489"/>
      <c r="J16" s="489"/>
      <c r="K16" s="489"/>
      <c r="L16" s="489"/>
      <c r="M16" s="18"/>
      <c r="N16" s="18"/>
      <c r="O16" s="18"/>
    </row>
    <row r="17" spans="1:15" s="69" customFormat="1" ht="20.45" customHeight="1" x14ac:dyDescent="0.25">
      <c r="A17" s="70" t="s">
        <v>18</v>
      </c>
      <c r="B17" s="489" t="s">
        <v>581</v>
      </c>
      <c r="C17" s="489"/>
      <c r="D17" s="489"/>
      <c r="E17" s="489"/>
      <c r="F17" s="489"/>
      <c r="G17" s="489"/>
      <c r="H17" s="489"/>
      <c r="I17" s="489"/>
      <c r="J17" s="489"/>
      <c r="K17" s="489"/>
      <c r="L17" s="489"/>
      <c r="M17" s="18"/>
      <c r="N17" s="18"/>
      <c r="O17" s="18"/>
    </row>
    <row r="18" spans="1:15" s="69" customFormat="1" ht="135.94999999999999" customHeight="1" x14ac:dyDescent="0.25">
      <c r="A18" s="70" t="s">
        <v>18</v>
      </c>
      <c r="B18" s="574" t="s">
        <v>582</v>
      </c>
      <c r="C18" s="489"/>
      <c r="D18" s="489"/>
      <c r="E18" s="489"/>
      <c r="F18" s="489"/>
      <c r="G18" s="489"/>
      <c r="H18" s="489"/>
      <c r="I18" s="489"/>
      <c r="J18" s="489"/>
      <c r="K18" s="489"/>
      <c r="L18" s="489"/>
      <c r="M18" s="18"/>
      <c r="N18" s="18"/>
      <c r="O18" s="18"/>
    </row>
    <row r="19" spans="1:15" s="69" customFormat="1" ht="28.5" customHeight="1" x14ac:dyDescent="0.25">
      <c r="A19" s="70" t="s">
        <v>18</v>
      </c>
      <c r="B19" s="574" t="s">
        <v>583</v>
      </c>
      <c r="C19" s="574"/>
      <c r="D19" s="574"/>
      <c r="E19" s="574"/>
      <c r="F19" s="574"/>
      <c r="G19" s="574"/>
      <c r="H19" s="574"/>
      <c r="I19" s="574"/>
      <c r="J19" s="164"/>
      <c r="K19" s="164"/>
      <c r="L19" s="164"/>
      <c r="M19" s="18"/>
      <c r="N19" s="18"/>
      <c r="O19" s="18"/>
    </row>
    <row r="20" spans="1:15" s="69" customFormat="1" ht="33" customHeight="1" x14ac:dyDescent="0.25">
      <c r="A20" s="70" t="s">
        <v>18</v>
      </c>
      <c r="B20" s="489" t="s">
        <v>584</v>
      </c>
      <c r="C20" s="489"/>
      <c r="D20" s="489"/>
      <c r="E20" s="489"/>
      <c r="F20" s="489"/>
      <c r="G20" s="489"/>
      <c r="H20" s="489"/>
      <c r="I20" s="489"/>
      <c r="J20" s="489"/>
      <c r="K20" s="489"/>
      <c r="L20" s="489"/>
      <c r="M20" s="18"/>
      <c r="N20" s="18"/>
      <c r="O20" s="18"/>
    </row>
    <row r="21" spans="1:15" s="69" customFormat="1" ht="33" customHeight="1" x14ac:dyDescent="0.25">
      <c r="A21" s="70" t="s">
        <v>18</v>
      </c>
      <c r="B21" s="489" t="s">
        <v>585</v>
      </c>
      <c r="C21" s="489"/>
      <c r="D21" s="489"/>
      <c r="E21" s="489"/>
      <c r="F21" s="489"/>
      <c r="G21" s="489"/>
      <c r="H21" s="489"/>
      <c r="I21" s="164"/>
      <c r="J21" s="164"/>
      <c r="K21" s="164"/>
      <c r="L21" s="164"/>
      <c r="M21" s="18"/>
      <c r="N21" s="18"/>
      <c r="O21" s="18"/>
    </row>
    <row r="22" spans="1:15" s="69" customFormat="1" ht="36" customHeight="1" x14ac:dyDescent="0.25">
      <c r="A22" s="70" t="s">
        <v>18</v>
      </c>
      <c r="B22" s="489" t="s">
        <v>586</v>
      </c>
      <c r="C22" s="489"/>
      <c r="D22" s="489"/>
      <c r="E22" s="489"/>
      <c r="F22" s="489"/>
      <c r="G22" s="489"/>
      <c r="H22" s="489"/>
      <c r="I22" s="489"/>
      <c r="J22" s="489"/>
      <c r="K22" s="489"/>
      <c r="L22" s="489"/>
      <c r="M22" s="18"/>
      <c r="N22" s="18"/>
      <c r="O22" s="18"/>
    </row>
    <row r="23" spans="1:15" s="69" customFormat="1" ht="43.5" customHeight="1" x14ac:dyDescent="0.25">
      <c r="A23" s="70" t="s">
        <v>18</v>
      </c>
      <c r="B23" s="489" t="s">
        <v>680</v>
      </c>
      <c r="C23" s="489"/>
      <c r="D23" s="489"/>
      <c r="E23" s="489"/>
      <c r="F23" s="489"/>
      <c r="G23" s="489"/>
      <c r="H23" s="489"/>
      <c r="I23" s="489"/>
      <c r="J23" s="164"/>
      <c r="K23" s="164"/>
      <c r="L23" s="164"/>
      <c r="M23" s="18"/>
      <c r="N23" s="18"/>
      <c r="O23" s="18"/>
    </row>
    <row r="24" spans="1:15" s="69" customFormat="1" ht="57" customHeight="1" x14ac:dyDescent="0.25">
      <c r="A24" s="70" t="s">
        <v>18</v>
      </c>
      <c r="B24" s="574" t="s">
        <v>587</v>
      </c>
      <c r="C24" s="489"/>
      <c r="D24" s="489"/>
      <c r="E24" s="489"/>
      <c r="F24" s="489"/>
      <c r="G24" s="489"/>
      <c r="H24" s="489"/>
      <c r="I24" s="489"/>
      <c r="J24" s="489"/>
      <c r="K24" s="489"/>
      <c r="L24" s="489"/>
      <c r="M24" s="18"/>
      <c r="N24" s="18"/>
      <c r="O24" s="18"/>
    </row>
    <row r="25" spans="1:15" customFormat="1" ht="20.65" customHeight="1" x14ac:dyDescent="0.25">
      <c r="A25" s="70" t="s">
        <v>18</v>
      </c>
      <c r="B25" s="489" t="s">
        <v>588</v>
      </c>
      <c r="C25" s="489"/>
      <c r="D25" s="489"/>
      <c r="E25" s="489"/>
      <c r="F25" s="489"/>
      <c r="G25" s="489"/>
      <c r="H25" s="489"/>
      <c r="I25" s="489"/>
      <c r="J25" s="489"/>
      <c r="K25" s="489"/>
      <c r="L25" s="489"/>
    </row>
    <row r="26" spans="1:15" customFormat="1" ht="21" customHeight="1" x14ac:dyDescent="0.25">
      <c r="A26" s="70" t="s">
        <v>18</v>
      </c>
      <c r="B26" s="489" t="s">
        <v>589</v>
      </c>
      <c r="C26" s="489"/>
      <c r="D26" s="489"/>
      <c r="E26" s="489"/>
      <c r="F26" s="489"/>
      <c r="G26" s="489"/>
      <c r="H26" s="489"/>
      <c r="I26" s="489"/>
      <c r="J26" s="489"/>
      <c r="K26" s="489"/>
      <c r="L26" s="489"/>
    </row>
    <row r="27" spans="1:15" customFormat="1" ht="73.5" customHeight="1" x14ac:dyDescent="0.25">
      <c r="A27" s="70" t="s">
        <v>18</v>
      </c>
      <c r="B27" s="574" t="s">
        <v>590</v>
      </c>
      <c r="C27" s="574"/>
      <c r="D27" s="574"/>
      <c r="E27" s="574"/>
      <c r="F27" s="574"/>
      <c r="G27" s="574"/>
      <c r="H27" s="574"/>
      <c r="I27" s="574"/>
      <c r="J27" s="574"/>
      <c r="K27" s="98"/>
      <c r="L27" s="98"/>
    </row>
    <row r="28" spans="1:15" customFormat="1" ht="102.95" customHeight="1" x14ac:dyDescent="0.25">
      <c r="A28" s="70" t="s">
        <v>18</v>
      </c>
      <c r="B28" s="489" t="s">
        <v>616</v>
      </c>
      <c r="C28" s="489"/>
      <c r="D28" s="489"/>
      <c r="E28" s="489"/>
      <c r="F28" s="489"/>
      <c r="G28" s="489"/>
      <c r="H28" s="489"/>
      <c r="I28" s="164"/>
      <c r="J28" s="164"/>
      <c r="K28" s="164"/>
      <c r="L28" s="164"/>
    </row>
    <row r="29" spans="1:15" s="69" customFormat="1" ht="62.25" customHeight="1" x14ac:dyDescent="0.25">
      <c r="A29" s="70" t="s">
        <v>18</v>
      </c>
      <c r="B29" s="489" t="s">
        <v>629</v>
      </c>
      <c r="C29" s="489"/>
      <c r="D29" s="489"/>
      <c r="E29" s="489"/>
      <c r="F29" s="489"/>
      <c r="G29" s="489"/>
      <c r="H29" s="489"/>
      <c r="I29" s="489"/>
      <c r="J29" s="489"/>
      <c r="K29" s="164"/>
      <c r="L29" s="164"/>
      <c r="M29" s="18"/>
      <c r="N29" s="18"/>
      <c r="O29" s="18"/>
    </row>
    <row r="30" spans="1:15" customFormat="1" ht="57" customHeight="1" x14ac:dyDescent="0.25">
      <c r="A30" s="70" t="s">
        <v>18</v>
      </c>
      <c r="B30" s="574" t="s">
        <v>591</v>
      </c>
      <c r="C30" s="489"/>
      <c r="D30" s="489"/>
      <c r="E30" s="489"/>
      <c r="F30" s="489"/>
      <c r="G30" s="489"/>
      <c r="H30" s="489"/>
      <c r="I30" s="489"/>
      <c r="J30" s="489"/>
      <c r="K30" s="489"/>
      <c r="L30" s="489"/>
    </row>
    <row r="31" spans="1:15" customFormat="1" ht="39.75" customHeight="1" x14ac:dyDescent="0.25">
      <c r="A31" s="70" t="s">
        <v>18</v>
      </c>
      <c r="B31" s="574" t="s">
        <v>592</v>
      </c>
      <c r="C31" s="489"/>
      <c r="D31" s="489"/>
      <c r="E31" s="489"/>
      <c r="F31" s="489"/>
      <c r="G31" s="489"/>
      <c r="H31" s="489"/>
      <c r="I31" s="489"/>
      <c r="J31" s="489"/>
      <c r="K31" s="489"/>
      <c r="L31" s="489"/>
    </row>
    <row r="32" spans="1:15" customFormat="1" ht="25.15" customHeight="1" x14ac:dyDescent="0.25">
      <c r="A32" s="70" t="s">
        <v>18</v>
      </c>
      <c r="B32" s="489" t="s">
        <v>593</v>
      </c>
      <c r="C32" s="489"/>
      <c r="D32" s="489"/>
      <c r="E32" s="489"/>
      <c r="F32" s="489"/>
      <c r="G32" s="489"/>
      <c r="H32" s="489"/>
      <c r="I32" s="489"/>
      <c r="J32" s="489"/>
      <c r="K32" s="489"/>
      <c r="L32" s="489"/>
    </row>
    <row r="33" spans="1:12" customFormat="1" ht="231" customHeight="1" x14ac:dyDescent="0.25">
      <c r="A33" s="70" t="s">
        <v>18</v>
      </c>
      <c r="B33" s="489" t="s">
        <v>620</v>
      </c>
      <c r="C33" s="489"/>
      <c r="D33" s="489"/>
      <c r="E33" s="489"/>
      <c r="F33" s="489"/>
      <c r="G33" s="489"/>
      <c r="H33" s="489"/>
      <c r="I33" s="489"/>
      <c r="J33" s="489"/>
      <c r="K33" s="164"/>
      <c r="L33" s="164"/>
    </row>
    <row r="34" spans="1:12" customFormat="1" ht="16.350000000000001" customHeight="1" x14ac:dyDescent="0.25">
      <c r="A34" s="67" t="s">
        <v>18</v>
      </c>
      <c r="B34" s="452" t="s">
        <v>594</v>
      </c>
      <c r="C34" s="452"/>
      <c r="D34" s="452"/>
      <c r="E34" s="452"/>
      <c r="F34" s="452"/>
      <c r="G34" s="452"/>
      <c r="H34" s="452"/>
      <c r="I34" s="452"/>
      <c r="J34" s="452"/>
      <c r="K34" s="452"/>
      <c r="L34" s="452"/>
    </row>
    <row r="35" spans="1:12" ht="16.5" customHeight="1" x14ac:dyDescent="0.3">
      <c r="D35" s="453"/>
    </row>
    <row r="36" spans="1:12" ht="16.5" customHeight="1" x14ac:dyDescent="0.3">
      <c r="A36" s="27" t="s">
        <v>59</v>
      </c>
      <c r="B36" s="30"/>
      <c r="C36" s="93" t="str">
        <f>Development!$A$2</f>
        <v>2.0</v>
      </c>
      <c r="D36" s="517"/>
      <c r="E36" s="517"/>
      <c r="F36" s="517"/>
      <c r="G36" s="518"/>
      <c r="H36" s="518"/>
      <c r="I36" s="518"/>
      <c r="J36" s="30"/>
      <c r="K36" s="31" t="s">
        <v>61</v>
      </c>
      <c r="L36" s="32" t="str">
        <f>Development!$A$4</f>
        <v>8.1.25</v>
      </c>
    </row>
    <row r="37" spans="1:12" ht="16.5" hidden="1" customHeight="1" x14ac:dyDescent="0.3"/>
    <row r="38" spans="1:12" ht="16.5" hidden="1" customHeight="1" x14ac:dyDescent="0.3"/>
  </sheetData>
  <sheetProtection algorithmName="SHA-512" hashValue="HoDmW2vZPzxQgLuVFCax7IMfh3faBw0+XcPpmGUZHZbcQiV+lm1vg/g3FqQ9DHI4u1sMCP/f35HSN2ibfJibkg==" saltValue="atgvASPrZfj6E/LChxll8A==" spinCount="100000" sheet="1" objects="1" scenarios="1"/>
  <mergeCells count="95">
    <mergeCell ref="B23:I23"/>
    <mergeCell ref="B20:H20"/>
    <mergeCell ref="B33:J33"/>
    <mergeCell ref="B29:J29"/>
    <mergeCell ref="B27:J27"/>
    <mergeCell ref="B32:H32"/>
    <mergeCell ref="I32:L32"/>
    <mergeCell ref="B31:H31"/>
    <mergeCell ref="I31:L31"/>
    <mergeCell ref="B30:H30"/>
    <mergeCell ref="I30:L30"/>
    <mergeCell ref="I22:L22"/>
    <mergeCell ref="I24:L24"/>
    <mergeCell ref="B25:H25"/>
    <mergeCell ref="I26:L26"/>
    <mergeCell ref="B28:H28"/>
    <mergeCell ref="B26:H26"/>
    <mergeCell ref="B24:H24"/>
    <mergeCell ref="AZ2:BI2"/>
    <mergeCell ref="BJ2:BS2"/>
    <mergeCell ref="I20:L20"/>
    <mergeCell ref="B22:H22"/>
    <mergeCell ref="I12:L12"/>
    <mergeCell ref="I13:L13"/>
    <mergeCell ref="B14:H14"/>
    <mergeCell ref="I14:L14"/>
    <mergeCell ref="B7:H7"/>
    <mergeCell ref="B8:H8"/>
    <mergeCell ref="B9:G9"/>
    <mergeCell ref="I17:L17"/>
    <mergeCell ref="B21:H21"/>
    <mergeCell ref="B18:H18"/>
    <mergeCell ref="I18:L18"/>
    <mergeCell ref="BT2:CC2"/>
    <mergeCell ref="D36:F36"/>
    <mergeCell ref="G36:I36"/>
    <mergeCell ref="B13:H13"/>
    <mergeCell ref="B11:H11"/>
    <mergeCell ref="B12:H12"/>
    <mergeCell ref="B16:H16"/>
    <mergeCell ref="B15:H15"/>
    <mergeCell ref="I15:L15"/>
    <mergeCell ref="I16:L16"/>
    <mergeCell ref="B17:H17"/>
    <mergeCell ref="AP2:AY2"/>
    <mergeCell ref="B10:H10"/>
    <mergeCell ref="I11:L11"/>
    <mergeCell ref="I25:L25"/>
    <mergeCell ref="B19:I19"/>
    <mergeCell ref="IH2:IQ2"/>
    <mergeCell ref="IR2:IV2"/>
    <mergeCell ref="EL2:EU2"/>
    <mergeCell ref="EV2:FE2"/>
    <mergeCell ref="FF2:FO2"/>
    <mergeCell ref="FP2:FY2"/>
    <mergeCell ref="FZ2:GI2"/>
    <mergeCell ref="GJ2:GS2"/>
    <mergeCell ref="GT2:HC2"/>
    <mergeCell ref="HD2:HM2"/>
    <mergeCell ref="HN2:HW2"/>
    <mergeCell ref="HX2:IG2"/>
    <mergeCell ref="CD2:CM2"/>
    <mergeCell ref="CN2:CW2"/>
    <mergeCell ref="CX2:DG2"/>
    <mergeCell ref="DH2:DQ2"/>
    <mergeCell ref="GT1:HC1"/>
    <mergeCell ref="CD1:CM1"/>
    <mergeCell ref="CN1:CW1"/>
    <mergeCell ref="CX1:DG1"/>
    <mergeCell ref="DH1:DQ1"/>
    <mergeCell ref="DR1:EA1"/>
    <mergeCell ref="EB1:EK1"/>
    <mergeCell ref="DR2:EA2"/>
    <mergeCell ref="EB2:EK2"/>
    <mergeCell ref="AP1:AY1"/>
    <mergeCell ref="AZ1:BI1"/>
    <mergeCell ref="BJ1:BS1"/>
    <mergeCell ref="IH1:IQ1"/>
    <mergeCell ref="IR1:IV1"/>
    <mergeCell ref="EL1:EU1"/>
    <mergeCell ref="EV1:FE1"/>
    <mergeCell ref="FF1:FO1"/>
    <mergeCell ref="FP1:FY1"/>
    <mergeCell ref="FZ1:GI1"/>
    <mergeCell ref="GJ1:GS1"/>
    <mergeCell ref="BT1:CC1"/>
    <mergeCell ref="HD1:HM1"/>
    <mergeCell ref="HN1:HW1"/>
    <mergeCell ref="HX1:IG1"/>
    <mergeCell ref="V1:AE1"/>
    <mergeCell ref="AF1:AO1"/>
    <mergeCell ref="B5:J5"/>
    <mergeCell ref="B6:J6"/>
    <mergeCell ref="V2:AE2"/>
    <mergeCell ref="AF2:AO2"/>
  </mergeCells>
  <pageMargins left="0" right="0" top="0.25" bottom="0.25" header="0.3" footer="0.3"/>
  <pageSetup scale="48" fitToHeight="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BE115781C6D98428AD8305F3496AD75" ma:contentTypeVersion="13" ma:contentTypeDescription="Create a new document." ma:contentTypeScope="" ma:versionID="0d15e331ce0d6ac8d43c54c4f528e819">
  <xsd:schema xmlns:xsd="http://www.w3.org/2001/XMLSchema" xmlns:xs="http://www.w3.org/2001/XMLSchema" xmlns:p="http://schemas.microsoft.com/office/2006/metadata/properties" xmlns:ns3="1625fe05-97fd-4dfd-9e4f-1c71b8f9ce90" xmlns:ns4="d8e7ddf3-702e-47b5-99ae-6c5d1640f5c0" targetNamespace="http://schemas.microsoft.com/office/2006/metadata/properties" ma:root="true" ma:fieldsID="68c5f00f36a45f6eda71cfc06a1e9a55" ns3:_="" ns4:_="">
    <xsd:import namespace="1625fe05-97fd-4dfd-9e4f-1c71b8f9ce90"/>
    <xsd:import namespace="d8e7ddf3-702e-47b5-99ae-6c5d1640f5c0"/>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25fe05-97fd-4dfd-9e4f-1c71b8f9ce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8e7ddf3-702e-47b5-99ae-6c5d1640f5c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C757BE-62F1-4165-854E-B618A2717E15}">
  <ds:schemaRefs>
    <ds:schemaRef ds:uri="http://schemas.microsoft.com/sharepoint/v3/contenttype/forms"/>
  </ds:schemaRefs>
</ds:datastoreItem>
</file>

<file path=customXml/itemProps2.xml><?xml version="1.0" encoding="utf-8"?>
<ds:datastoreItem xmlns:ds="http://schemas.openxmlformats.org/officeDocument/2006/customXml" ds:itemID="{70349B90-4A22-4C25-8F85-FE9097FC7D91}">
  <ds:schemaRefs>
    <ds:schemaRef ds:uri="http://schemas.microsoft.com/office/2006/documentManagement/types"/>
    <ds:schemaRef ds:uri="http://purl.org/dc/elements/1.1/"/>
    <ds:schemaRef ds:uri="d8e7ddf3-702e-47b5-99ae-6c5d1640f5c0"/>
    <ds:schemaRef ds:uri="http://schemas.openxmlformats.org/package/2006/metadata/core-properties"/>
    <ds:schemaRef ds:uri="http://www.w3.org/XML/1998/namespace"/>
    <ds:schemaRef ds:uri="http://purl.org/dc/dcmitype/"/>
    <ds:schemaRef ds:uri="http://purl.org/dc/terms/"/>
    <ds:schemaRef ds:uri="http://schemas.microsoft.com/office/infopath/2007/PartnerControls"/>
    <ds:schemaRef ds:uri="1625fe05-97fd-4dfd-9e4f-1c71b8f9ce90"/>
    <ds:schemaRef ds:uri="http://schemas.microsoft.com/office/2006/metadata/properties"/>
  </ds:schemaRefs>
</ds:datastoreItem>
</file>

<file path=customXml/itemProps3.xml><?xml version="1.0" encoding="utf-8"?>
<ds:datastoreItem xmlns:ds="http://schemas.openxmlformats.org/officeDocument/2006/customXml" ds:itemID="{1FEFD062-9E69-4286-9097-A81F1C996E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25fe05-97fd-4dfd-9e4f-1c71b8f9ce90"/>
    <ds:schemaRef ds:uri="d8e7ddf3-702e-47b5-99ae-6c5d1640f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General Information</vt:lpstr>
      <vt:lpstr>Fleet Description</vt:lpstr>
      <vt:lpstr>Ts and Cs</vt:lpstr>
      <vt:lpstr>Glossary</vt:lpstr>
      <vt:lpstr>Guidelines </vt:lpstr>
      <vt:lpstr>Required Documents</vt:lpstr>
      <vt:lpstr>Eligibility Table</vt:lpstr>
      <vt:lpstr>Fleet Equipment Worksheet</vt:lpstr>
      <vt:lpstr>Fleet Cost Template</vt:lpstr>
      <vt:lpstr>Instructions!Instructions</vt:lpstr>
      <vt:lpstr>'Fleet Cost Template'!Print_Area</vt:lpstr>
      <vt:lpstr>'Project Completion Form'!Print_Area</vt:lpstr>
      <vt:lpstr>'Ts and Cs'!Print_Area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SBoyce@trccompanies.com</dc:creator>
  <cp:keywords>Unrestricted</cp:keywords>
  <cp:lastModifiedBy>Boyce, Shawn</cp:lastModifiedBy>
  <cp:lastPrinted>2024-05-14T13:01:28Z</cp:lastPrinted>
  <dcterms:created xsi:type="dcterms:W3CDTF">2013-11-05T18:43:11Z</dcterms:created>
  <dcterms:modified xsi:type="dcterms:W3CDTF">2025-07-31T19:36:36Z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ProgramsCount">
    <vt:i4>0</vt:i4>
  </property>
  <property fmtid="{D5CDD505-2E9C-101B-9397-08002B2CF9AE}" pid="3" name="LM SIP Document Sensitivity">
    <vt:lpwstr/>
  </property>
  <property fmtid="{D5CDD505-2E9C-101B-9397-08002B2CF9AE}" pid="4" name="Document Author">
    <vt:lpwstr>US\e338671</vt:lpwstr>
  </property>
  <property fmtid="{D5CDD505-2E9C-101B-9397-08002B2CF9AE}" pid="5" name="Document Sensitivity">
    <vt:lpwstr>1</vt:lpwstr>
  </property>
  <property fmtid="{D5CDD505-2E9C-101B-9397-08002B2CF9AE}" pid="6" name="ThirdParty">
    <vt:lpwstr/>
  </property>
  <property fmtid="{D5CDD505-2E9C-101B-9397-08002B2CF9AE}" pid="7" name="OCI Restriction">
    <vt:bool>false</vt:bool>
  </property>
  <property fmtid="{D5CDD505-2E9C-101B-9397-08002B2CF9AE}" pid="8" name="OCI Additional Info">
    <vt:lpwstr/>
  </property>
  <property fmtid="{D5CDD505-2E9C-101B-9397-08002B2CF9AE}" pid="9" name="Allow Header Overwrite">
    <vt:bool>true</vt:bool>
  </property>
  <property fmtid="{D5CDD505-2E9C-101B-9397-08002B2CF9AE}" pid="10" name="Allow Footer Overwrite">
    <vt:bool>true</vt:bool>
  </property>
  <property fmtid="{D5CDD505-2E9C-101B-9397-08002B2CF9AE}" pid="11" name="Multiple Selected">
    <vt:lpwstr>-1</vt:lpwstr>
  </property>
  <property fmtid="{D5CDD505-2E9C-101B-9397-08002B2CF9AE}" pid="12" name="SIPLongWording">
    <vt:lpwstr>_x000d_
_x000d_
</vt:lpwstr>
  </property>
  <property fmtid="{D5CDD505-2E9C-101B-9397-08002B2CF9AE}" pid="13" name="ExpCountry">
    <vt:lpwstr/>
  </property>
  <property fmtid="{D5CDD505-2E9C-101B-9397-08002B2CF9AE}" pid="14" name="ContentTypeId">
    <vt:lpwstr>0x0101000BE115781C6D98428AD8305F3496AD75</vt:lpwstr>
  </property>
</Properties>
</file>